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585" activeTab="1"/>
  </bookViews>
  <sheets>
    <sheet name="Uitleg" sheetId="2" r:id="rId1"/>
    <sheet name="Administratie" sheetId="1" r:id="rId2"/>
  </sheets>
  <definedNames>
    <definedName name="_xlnm._FilterDatabase" localSheetId="1" hidden="1">Administratie!$B$10:$N$10</definedName>
  </definedNames>
  <calcPr calcId="145621"/>
</workbook>
</file>

<file path=xl/calcChain.xml><?xml version="1.0" encoding="utf-8"?>
<calcChain xmlns="http://schemas.openxmlformats.org/spreadsheetml/2006/main">
  <c r="V28" i="1" l="1"/>
  <c r="Q10" i="1"/>
  <c r="Q27" i="1" s="1"/>
  <c r="B6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16" i="1"/>
  <c r="A17" i="1"/>
  <c r="A18" i="1"/>
  <c r="A19" i="1"/>
  <c r="A20" i="1"/>
  <c r="A11" i="1"/>
  <c r="A12" i="1"/>
  <c r="A13" i="1"/>
  <c r="A14" i="1"/>
  <c r="A15" i="1"/>
  <c r="H21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11" i="1"/>
  <c r="H12" i="1"/>
  <c r="H13" i="1"/>
  <c r="H14" i="1"/>
  <c r="H15" i="1"/>
  <c r="H16" i="1"/>
  <c r="H17" i="1"/>
  <c r="H18" i="1"/>
  <c r="H19" i="1"/>
  <c r="H20" i="1"/>
  <c r="I11" i="1"/>
  <c r="I12" i="1"/>
  <c r="I13" i="1"/>
  <c r="I14" i="1"/>
  <c r="I15" i="1"/>
  <c r="I16" i="1"/>
  <c r="I17" i="1"/>
  <c r="I18" i="1"/>
  <c r="I19" i="1"/>
  <c r="I20" i="1"/>
  <c r="C198" i="1"/>
  <c r="M198" i="1"/>
  <c r="N198" i="1"/>
  <c r="C199" i="1"/>
  <c r="M199" i="1"/>
  <c r="N199" i="1"/>
  <c r="C200" i="1"/>
  <c r="M200" i="1"/>
  <c r="N200" i="1"/>
  <c r="C201" i="1"/>
  <c r="M201" i="1"/>
  <c r="N201" i="1"/>
  <c r="C202" i="1"/>
  <c r="M202" i="1"/>
  <c r="N202" i="1"/>
  <c r="C203" i="1"/>
  <c r="M203" i="1"/>
  <c r="N203" i="1"/>
  <c r="C204" i="1"/>
  <c r="M204" i="1"/>
  <c r="N204" i="1"/>
  <c r="C205" i="1"/>
  <c r="M205" i="1"/>
  <c r="N205" i="1"/>
  <c r="C206" i="1"/>
  <c r="M206" i="1"/>
  <c r="N206" i="1"/>
  <c r="C207" i="1"/>
  <c r="M207" i="1"/>
  <c r="N207" i="1"/>
  <c r="C208" i="1"/>
  <c r="M208" i="1"/>
  <c r="N208" i="1"/>
  <c r="C209" i="1"/>
  <c r="M209" i="1"/>
  <c r="N209" i="1"/>
  <c r="C210" i="1"/>
  <c r="M210" i="1"/>
  <c r="N210" i="1"/>
  <c r="C211" i="1"/>
  <c r="M211" i="1"/>
  <c r="N211" i="1"/>
  <c r="C212" i="1"/>
  <c r="M212" i="1"/>
  <c r="N212" i="1"/>
  <c r="C213" i="1"/>
  <c r="M213" i="1"/>
  <c r="N213" i="1"/>
  <c r="C214" i="1"/>
  <c r="M214" i="1"/>
  <c r="N214" i="1"/>
  <c r="C215" i="1"/>
  <c r="M215" i="1"/>
  <c r="N215" i="1"/>
  <c r="C216" i="1"/>
  <c r="M216" i="1"/>
  <c r="N216" i="1"/>
  <c r="C217" i="1"/>
  <c r="M217" i="1"/>
  <c r="N217" i="1"/>
  <c r="C218" i="1"/>
  <c r="M218" i="1"/>
  <c r="N218" i="1"/>
  <c r="C219" i="1"/>
  <c r="M219" i="1"/>
  <c r="N219" i="1"/>
  <c r="C220" i="1"/>
  <c r="M220" i="1"/>
  <c r="N220" i="1"/>
  <c r="C221" i="1"/>
  <c r="M221" i="1"/>
  <c r="N221" i="1"/>
  <c r="R13" i="1"/>
  <c r="V30" i="1" s="1"/>
  <c r="R14" i="1"/>
  <c r="R15" i="1"/>
  <c r="R16" i="1"/>
  <c r="R17" i="1"/>
  <c r="R18" i="1"/>
  <c r="R19" i="1"/>
  <c r="R20" i="1"/>
  <c r="R21" i="1"/>
  <c r="R22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1" i="1"/>
  <c r="M59" i="1"/>
  <c r="N59" i="1" s="1"/>
  <c r="M60" i="1"/>
  <c r="N60" i="1" s="1"/>
  <c r="M61" i="1"/>
  <c r="N61" i="1" s="1"/>
  <c r="M62" i="1"/>
  <c r="N62" i="1" s="1"/>
  <c r="M63" i="1"/>
  <c r="N63" i="1" s="1"/>
  <c r="M64" i="1"/>
  <c r="N64" i="1" s="1"/>
  <c r="M65" i="1"/>
  <c r="N65" i="1" s="1"/>
  <c r="M66" i="1"/>
  <c r="N66" i="1" s="1"/>
  <c r="M67" i="1"/>
  <c r="N67" i="1" s="1"/>
  <c r="M68" i="1"/>
  <c r="N68" i="1" s="1"/>
  <c r="M69" i="1"/>
  <c r="N69" i="1" s="1"/>
  <c r="M70" i="1"/>
  <c r="N70" i="1" s="1"/>
  <c r="M71" i="1"/>
  <c r="N71" i="1" s="1"/>
  <c r="M72" i="1"/>
  <c r="N72" i="1" s="1"/>
  <c r="M73" i="1"/>
  <c r="N73" i="1" s="1"/>
  <c r="M74" i="1"/>
  <c r="N74" i="1" s="1"/>
  <c r="M75" i="1"/>
  <c r="N75" i="1" s="1"/>
  <c r="M76" i="1"/>
  <c r="N76" i="1" s="1"/>
  <c r="M77" i="1"/>
  <c r="N77" i="1" s="1"/>
  <c r="M78" i="1"/>
  <c r="N78" i="1" s="1"/>
  <c r="M79" i="1"/>
  <c r="N79" i="1" s="1"/>
  <c r="M80" i="1"/>
  <c r="N80" i="1" s="1"/>
  <c r="M81" i="1"/>
  <c r="N81" i="1" s="1"/>
  <c r="M82" i="1"/>
  <c r="N82" i="1" s="1"/>
  <c r="M83" i="1"/>
  <c r="N83" i="1" s="1"/>
  <c r="M84" i="1"/>
  <c r="N84" i="1" s="1"/>
  <c r="M85" i="1"/>
  <c r="N85" i="1" s="1"/>
  <c r="M86" i="1"/>
  <c r="N86" i="1" s="1"/>
  <c r="M87" i="1"/>
  <c r="N87" i="1" s="1"/>
  <c r="M88" i="1"/>
  <c r="N88" i="1" s="1"/>
  <c r="M89" i="1"/>
  <c r="N89" i="1" s="1"/>
  <c r="M90" i="1"/>
  <c r="N90" i="1" s="1"/>
  <c r="M91" i="1"/>
  <c r="N91" i="1" s="1"/>
  <c r="M92" i="1"/>
  <c r="N92" i="1" s="1"/>
  <c r="M93" i="1"/>
  <c r="N93" i="1" s="1"/>
  <c r="M94" i="1"/>
  <c r="N94" i="1" s="1"/>
  <c r="M95" i="1"/>
  <c r="N95" i="1" s="1"/>
  <c r="M96" i="1"/>
  <c r="N96" i="1" s="1"/>
  <c r="M97" i="1"/>
  <c r="N97" i="1" s="1"/>
  <c r="M98" i="1"/>
  <c r="N98" i="1" s="1"/>
  <c r="M99" i="1"/>
  <c r="N99" i="1" s="1"/>
  <c r="M100" i="1"/>
  <c r="N100" i="1" s="1"/>
  <c r="M101" i="1"/>
  <c r="N101" i="1"/>
  <c r="M102" i="1"/>
  <c r="N102" i="1" s="1"/>
  <c r="M103" i="1"/>
  <c r="N103" i="1" s="1"/>
  <c r="M104" i="1"/>
  <c r="N104" i="1" s="1"/>
  <c r="M105" i="1"/>
  <c r="N105" i="1" s="1"/>
  <c r="M106" i="1"/>
  <c r="N106" i="1" s="1"/>
  <c r="M107" i="1"/>
  <c r="N107" i="1" s="1"/>
  <c r="M108" i="1"/>
  <c r="N108" i="1" s="1"/>
  <c r="M109" i="1"/>
  <c r="N109" i="1" s="1"/>
  <c r="M110" i="1"/>
  <c r="N110" i="1" s="1"/>
  <c r="M111" i="1"/>
  <c r="N111" i="1" s="1"/>
  <c r="M112" i="1"/>
  <c r="N112" i="1" s="1"/>
  <c r="M113" i="1"/>
  <c r="N113" i="1" s="1"/>
  <c r="M114" i="1"/>
  <c r="N114" i="1" s="1"/>
  <c r="M115" i="1"/>
  <c r="N115" i="1" s="1"/>
  <c r="M116" i="1"/>
  <c r="N116" i="1" s="1"/>
  <c r="M117" i="1"/>
  <c r="N117" i="1" s="1"/>
  <c r="M118" i="1"/>
  <c r="N118" i="1" s="1"/>
  <c r="M119" i="1"/>
  <c r="N119" i="1" s="1"/>
  <c r="M120" i="1"/>
  <c r="N120" i="1" s="1"/>
  <c r="M121" i="1"/>
  <c r="N121" i="1" s="1"/>
  <c r="M122" i="1"/>
  <c r="N122" i="1" s="1"/>
  <c r="M123" i="1"/>
  <c r="N123" i="1" s="1"/>
  <c r="M124" i="1"/>
  <c r="N124" i="1" s="1"/>
  <c r="M125" i="1"/>
  <c r="N125" i="1" s="1"/>
  <c r="M126" i="1"/>
  <c r="N126" i="1" s="1"/>
  <c r="M127" i="1"/>
  <c r="N127" i="1" s="1"/>
  <c r="M128" i="1"/>
  <c r="N128" i="1" s="1"/>
  <c r="M129" i="1"/>
  <c r="N129" i="1" s="1"/>
  <c r="M130" i="1"/>
  <c r="N130" i="1" s="1"/>
  <c r="M131" i="1"/>
  <c r="N131" i="1" s="1"/>
  <c r="M132" i="1"/>
  <c r="N132" i="1" s="1"/>
  <c r="M133" i="1"/>
  <c r="N133" i="1" s="1"/>
  <c r="M134" i="1"/>
  <c r="N134" i="1" s="1"/>
  <c r="M135" i="1"/>
  <c r="N135" i="1" s="1"/>
  <c r="M136" i="1"/>
  <c r="N136" i="1" s="1"/>
  <c r="M137" i="1"/>
  <c r="N137" i="1" s="1"/>
  <c r="M138" i="1"/>
  <c r="N138" i="1" s="1"/>
  <c r="M139" i="1"/>
  <c r="N139" i="1" s="1"/>
  <c r="M140" i="1"/>
  <c r="N140" i="1" s="1"/>
  <c r="M141" i="1"/>
  <c r="N141" i="1" s="1"/>
  <c r="M142" i="1"/>
  <c r="N142" i="1" s="1"/>
  <c r="M143" i="1"/>
  <c r="N143" i="1" s="1"/>
  <c r="M144" i="1"/>
  <c r="N144" i="1"/>
  <c r="M145" i="1"/>
  <c r="N145" i="1"/>
  <c r="M146" i="1"/>
  <c r="N146" i="1"/>
  <c r="M147" i="1"/>
  <c r="N147" i="1"/>
  <c r="M148" i="1"/>
  <c r="N148" i="1"/>
  <c r="M149" i="1"/>
  <c r="N149" i="1"/>
  <c r="M150" i="1"/>
  <c r="N150" i="1"/>
  <c r="M151" i="1"/>
  <c r="N151" i="1"/>
  <c r="M152" i="1"/>
  <c r="N152" i="1"/>
  <c r="M153" i="1"/>
  <c r="N153" i="1"/>
  <c r="M154" i="1"/>
  <c r="N154" i="1"/>
  <c r="M155" i="1"/>
  <c r="N155" i="1"/>
  <c r="M156" i="1"/>
  <c r="N156" i="1"/>
  <c r="M157" i="1"/>
  <c r="N157" i="1"/>
  <c r="M158" i="1"/>
  <c r="N158" i="1"/>
  <c r="M159" i="1"/>
  <c r="N159" i="1"/>
  <c r="M160" i="1"/>
  <c r="N160" i="1"/>
  <c r="M161" i="1"/>
  <c r="N161" i="1"/>
  <c r="M162" i="1"/>
  <c r="N162" i="1"/>
  <c r="M163" i="1"/>
  <c r="N163" i="1" s="1"/>
  <c r="M164" i="1"/>
  <c r="N164" i="1" s="1"/>
  <c r="M165" i="1"/>
  <c r="N165" i="1" s="1"/>
  <c r="M166" i="1"/>
  <c r="N166" i="1" s="1"/>
  <c r="M167" i="1"/>
  <c r="N167" i="1" s="1"/>
  <c r="M168" i="1"/>
  <c r="N168" i="1" s="1"/>
  <c r="M169" i="1"/>
  <c r="N169" i="1" s="1"/>
  <c r="M170" i="1"/>
  <c r="N170" i="1" s="1"/>
  <c r="M171" i="1"/>
  <c r="N171" i="1" s="1"/>
  <c r="M172" i="1"/>
  <c r="N172" i="1" s="1"/>
  <c r="M173" i="1"/>
  <c r="N173" i="1" s="1"/>
  <c r="M174" i="1"/>
  <c r="N174" i="1" s="1"/>
  <c r="M175" i="1"/>
  <c r="N175" i="1" s="1"/>
  <c r="M176" i="1"/>
  <c r="N176" i="1" s="1"/>
  <c r="M177" i="1"/>
  <c r="N177" i="1" s="1"/>
  <c r="M178" i="1"/>
  <c r="N178" i="1" s="1"/>
  <c r="M179" i="1"/>
  <c r="N179" i="1" s="1"/>
  <c r="M180" i="1"/>
  <c r="N180" i="1" s="1"/>
  <c r="M181" i="1"/>
  <c r="N181" i="1" s="1"/>
  <c r="M182" i="1"/>
  <c r="N182" i="1" s="1"/>
  <c r="M183" i="1"/>
  <c r="N183" i="1" s="1"/>
  <c r="M184" i="1"/>
  <c r="N184" i="1" s="1"/>
  <c r="M185" i="1"/>
  <c r="N185" i="1" s="1"/>
  <c r="M186" i="1"/>
  <c r="N186" i="1" s="1"/>
  <c r="M187" i="1"/>
  <c r="N187" i="1" s="1"/>
  <c r="M188" i="1"/>
  <c r="N188" i="1" s="1"/>
  <c r="M189" i="1"/>
  <c r="N189" i="1" s="1"/>
  <c r="M190" i="1"/>
  <c r="N190" i="1" s="1"/>
  <c r="M191" i="1"/>
  <c r="N191" i="1" s="1"/>
  <c r="M192" i="1"/>
  <c r="N192" i="1" s="1"/>
  <c r="M193" i="1"/>
  <c r="N193" i="1" s="1"/>
  <c r="M194" i="1"/>
  <c r="N194" i="1" s="1"/>
  <c r="M195" i="1"/>
  <c r="N195" i="1" s="1"/>
  <c r="M196" i="1"/>
  <c r="N196" i="1" s="1"/>
  <c r="M197" i="1"/>
  <c r="N197" i="1" s="1"/>
  <c r="H9" i="1" l="1"/>
  <c r="O2" i="1"/>
  <c r="L5" i="1" s="1"/>
  <c r="M2" i="1"/>
  <c r="L3" i="1" s="1"/>
  <c r="N2" i="1"/>
  <c r="L4" i="1" s="1"/>
  <c r="I9" i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M44" i="1"/>
  <c r="N44" i="1" s="1"/>
  <c r="M45" i="1"/>
  <c r="N45" i="1" s="1"/>
  <c r="M46" i="1"/>
  <c r="N46" i="1" s="1"/>
  <c r="M47" i="1"/>
  <c r="N47" i="1" s="1"/>
  <c r="M48" i="1"/>
  <c r="N48" i="1" s="1"/>
  <c r="M49" i="1"/>
  <c r="N49" i="1" s="1"/>
  <c r="M50" i="1"/>
  <c r="N50" i="1" s="1"/>
  <c r="M51" i="1"/>
  <c r="N51" i="1" s="1"/>
  <c r="M52" i="1"/>
  <c r="N52" i="1" s="1"/>
  <c r="M53" i="1"/>
  <c r="N53" i="1" s="1"/>
  <c r="M54" i="1"/>
  <c r="N54" i="1" s="1"/>
  <c r="M55" i="1"/>
  <c r="N55" i="1" s="1"/>
  <c r="M56" i="1"/>
  <c r="N56" i="1" s="1"/>
  <c r="M57" i="1"/>
  <c r="N57" i="1" s="1"/>
  <c r="M58" i="1"/>
  <c r="N58" i="1" s="1"/>
  <c r="S34" i="1"/>
  <c r="N37" i="1" l="1"/>
  <c r="V31" i="1"/>
  <c r="V32" i="1"/>
  <c r="V33" i="1"/>
  <c r="V37" i="1"/>
  <c r="V39" i="1"/>
  <c r="M12" i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11" i="1"/>
  <c r="M9" i="1" l="1"/>
  <c r="T48" i="1"/>
  <c r="T53" i="1"/>
  <c r="T43" i="1"/>
  <c r="S48" i="1"/>
  <c r="S53" i="1"/>
  <c r="S43" i="1"/>
  <c r="T47" i="1"/>
  <c r="T52" i="1"/>
  <c r="T57" i="1"/>
  <c r="S47" i="1"/>
  <c r="S52" i="1"/>
  <c r="S57" i="1"/>
  <c r="T51" i="1"/>
  <c r="T56" i="1"/>
  <c r="S45" i="1"/>
  <c r="S51" i="1"/>
  <c r="S56" i="1"/>
  <c r="T44" i="1"/>
  <c r="T49" i="1"/>
  <c r="T50" i="1" s="1"/>
  <c r="T55" i="1"/>
  <c r="S44" i="1"/>
  <c r="S49" i="1"/>
  <c r="S50" i="1" s="1"/>
  <c r="S55" i="1"/>
  <c r="T45" i="1"/>
  <c r="N19" i="1"/>
  <c r="S13" i="1" s="1"/>
  <c r="N11" i="1"/>
  <c r="S20" i="1" s="1"/>
  <c r="N12" i="1"/>
  <c r="S33" i="1"/>
  <c r="S15" i="1"/>
  <c r="S22" i="1"/>
  <c r="V34" i="1"/>
  <c r="S17" i="1"/>
  <c r="S21" i="1"/>
  <c r="S19" i="1"/>
  <c r="V36" i="1"/>
  <c r="S14" i="1"/>
  <c r="S16" i="1"/>
  <c r="V38" i="1"/>
  <c r="V40" i="1"/>
  <c r="S18" i="1"/>
  <c r="T58" i="1" l="1"/>
  <c r="U43" i="1"/>
  <c r="T46" i="1"/>
  <c r="S46" i="1"/>
  <c r="S58" i="1"/>
  <c r="S54" i="1"/>
  <c r="U49" i="1"/>
  <c r="U45" i="1"/>
  <c r="T54" i="1"/>
  <c r="T60" i="1" s="1"/>
  <c r="U51" i="1"/>
  <c r="U57" i="1"/>
  <c r="U47" i="1"/>
  <c r="U48" i="1"/>
  <c r="U55" i="1"/>
  <c r="U44" i="1"/>
  <c r="U56" i="1"/>
  <c r="U52" i="1"/>
  <c r="U53" i="1"/>
  <c r="J11" i="1"/>
  <c r="S24" i="1"/>
  <c r="S60" i="1" l="1"/>
  <c r="U46" i="1"/>
  <c r="U58" i="1"/>
  <c r="U50" i="1"/>
  <c r="U54" i="1"/>
  <c r="J9" i="1"/>
  <c r="S32" i="1" s="1"/>
  <c r="S36" i="1" s="1"/>
  <c r="S38" i="1" s="1"/>
  <c r="Q39" i="1" s="1"/>
  <c r="J12" i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U60" i="1" l="1"/>
</calcChain>
</file>

<file path=xl/sharedStrings.xml><?xml version="1.0" encoding="utf-8"?>
<sst xmlns="http://schemas.openxmlformats.org/spreadsheetml/2006/main" count="103" uniqueCount="91">
  <si>
    <t>B</t>
  </si>
  <si>
    <t>Inkomend</t>
  </si>
  <si>
    <t>Uitgaand</t>
  </si>
  <si>
    <t>omschrijving</t>
  </si>
  <si>
    <t>Saldo</t>
  </si>
  <si>
    <t>Loon</t>
  </si>
  <si>
    <t>Inkomsten</t>
  </si>
  <si>
    <t>O</t>
  </si>
  <si>
    <t>Omzet</t>
  </si>
  <si>
    <t>lampje</t>
  </si>
  <si>
    <t>toetsenbord</t>
  </si>
  <si>
    <t>Kantoorkosten</t>
  </si>
  <si>
    <t>Set lampen 2c</t>
  </si>
  <si>
    <t>Resultaat</t>
  </si>
  <si>
    <t>Kostprijs</t>
  </si>
  <si>
    <t>Algemene kosten</t>
  </si>
  <si>
    <t>Bedrag ex</t>
  </si>
  <si>
    <t>Bedrag btw</t>
  </si>
  <si>
    <t>Autokosten</t>
  </si>
  <si>
    <t>Loonkosten</t>
  </si>
  <si>
    <t>Bankkosten</t>
  </si>
  <si>
    <t>Rente</t>
  </si>
  <si>
    <t>Balans</t>
  </si>
  <si>
    <t>Resultatenrekening</t>
  </si>
  <si>
    <t>Bankrekening</t>
  </si>
  <si>
    <t>Btw saldo</t>
  </si>
  <si>
    <t>Eigen vermogen begin</t>
  </si>
  <si>
    <t>Te vorderen</t>
  </si>
  <si>
    <t>Te betalen</t>
  </si>
  <si>
    <t>Bedrag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</si>
  <si>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</si>
  <si>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</si>
  <si>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</si>
  <si>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</si>
  <si>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</si>
  <si>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</si>
  <si>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</si>
  <si>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</si>
  <si>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</si>
  <si>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</si>
  <si>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</si>
  <si>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</si>
  <si>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mnd</t>
  </si>
  <si>
    <t>Mnd</t>
  </si>
  <si>
    <t>Periode</t>
  </si>
  <si>
    <t>Q1</t>
  </si>
  <si>
    <t>Q2</t>
  </si>
  <si>
    <t>1e kwartaal</t>
  </si>
  <si>
    <t>Q3</t>
  </si>
  <si>
    <t>Q4</t>
  </si>
  <si>
    <t>2e kwartaal</t>
  </si>
  <si>
    <t>3e kwartaal</t>
  </si>
  <si>
    <t>4e kwartaal</t>
  </si>
  <si>
    <t>(- = winst)</t>
  </si>
  <si>
    <t>(+ = winst)</t>
  </si>
  <si>
    <t>Btw naar periodes</t>
  </si>
  <si>
    <t>Totaal</t>
  </si>
  <si>
    <t>invullen datum</t>
  </si>
  <si>
    <t>invullen gehele bedrag</t>
  </si>
  <si>
    <t>Kies hier een Categorie</t>
  </si>
  <si>
    <t>Kies hier Btw%</t>
  </si>
  <si>
    <r>
      <t xml:space="preserve">Beginsaldo van deze rekening;  vul deze hier in :        </t>
    </r>
    <r>
      <rPr>
        <b/>
        <sz val="9"/>
        <color theme="1"/>
        <rFont val="Wingdings 3"/>
        <family val="1"/>
        <charset val="2"/>
      </rPr>
      <t>g</t>
    </r>
  </si>
  <si>
    <r>
      <t xml:space="preserve">Vul hier je eigen </t>
    </r>
    <r>
      <rPr>
        <b/>
        <sz val="8"/>
        <color theme="1"/>
        <rFont val="Arial"/>
        <family val="2"/>
      </rPr>
      <t>categorieen</t>
    </r>
    <r>
      <rPr>
        <sz val="8"/>
        <color theme="1"/>
        <rFont val="Arial"/>
        <family val="2"/>
      </rPr>
      <t xml:space="preserve"> in. Plus het nr waar ze moeten staan in de resultatenrekening</t>
    </r>
  </si>
  <si>
    <t>Vuk hier het btw% in</t>
  </si>
  <si>
    <t>Eenvoudige opzet administratie bij alleen het gebruik van een bankrekening</t>
  </si>
  <si>
    <t>naam</t>
  </si>
  <si>
    <t>jaar</t>
  </si>
  <si>
    <t>Representaie</t>
  </si>
  <si>
    <t>Overzichten</t>
  </si>
  <si>
    <t>Vul hier de bedrijfsnaam in 
en het huidige boekjaar in</t>
  </si>
  <si>
    <t>Staminfo</t>
  </si>
  <si>
    <t>invullen afschrift stuk</t>
  </si>
  <si>
    <t>kies B of O 
Betaling of Ontv.</t>
  </si>
  <si>
    <t>Korte uitleg</t>
  </si>
  <si>
    <t>Ga naar staminfo</t>
  </si>
  <si>
    <t>Vul je naam en kies een boekjaar</t>
  </si>
  <si>
    <t>Maak voor jezelf enkele categorieen aan en het nummer geeft aan hoe hoog het in het overzicht komt te staan.</t>
  </si>
  <si>
    <t>Een resultaten overzicht aan de hand van jouw categorieen</t>
  </si>
  <si>
    <t>En een hele korte balans</t>
  </si>
  <si>
    <t>Tvens een overzicht voor de omzetbelasting</t>
  </si>
  <si>
    <t>Administratie</t>
  </si>
  <si>
    <t>Vul regel voor regel in</t>
  </si>
  <si>
    <t>Kies een datum</t>
  </si>
  <si>
    <t>Een afschrifnummer</t>
  </si>
  <si>
    <t>Een B of O voor de keuze in Betaling of Ontvangst</t>
  </si>
  <si>
    <t>Vul het gehele bedrag in</t>
  </si>
  <si>
    <t>Kies je categorie (dus onder wat voor noemer valtb deze post)</t>
  </si>
  <si>
    <t>Kies zonodig een btw %</t>
  </si>
  <si>
    <t>Kies een omschrijving</t>
  </si>
  <si>
    <t>Vul je naam in</t>
  </si>
  <si>
    <t>Omzet2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</si>
</sst>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;@"/>
  </numFmts>
  <fonts count="16" x14ac:knownFonts="1"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2" tint="-0.749992370372631"/>
      <name val="Arial"/>
      <family val="2"/>
    </font>
    <font>
      <b/>
      <sz val="9"/>
      <color theme="2" tint="-0.749992370372631"/>
      <name val="Arial"/>
      <family val="2"/>
    </font>
    <font>
      <b/>
      <sz val="8"/>
      <color theme="1"/>
      <name val="Arial"/>
      <family val="2"/>
    </font>
    <font>
      <sz val="8"/>
      <color theme="0" tint="-0.499984740745262"/>
      <name val="Arial"/>
      <family val="2"/>
    </font>
    <font>
      <b/>
      <sz val="8"/>
      <color theme="2" tint="-0.749992370372631"/>
      <name val="Arial"/>
      <family val="2"/>
    </font>
    <font>
      <sz val="7"/>
      <color theme="4" tint="-0.499984740745262"/>
      <name val="Arial"/>
      <family val="2"/>
    </font>
    <font>
      <sz val="9"/>
      <color theme="0"/>
      <name val="Arial"/>
      <family val="2"/>
    </font>
    <font>
      <b/>
      <sz val="9"/>
      <color theme="1"/>
      <name val="Wingdings 3"/>
      <family val="1"/>
      <charset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i/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4" fontId="1" fillId="0" borderId="0" xfId="0" applyNumberFormat="1" applyFont="1"/>
    <xf numFmtId="4" fontId="0" fillId="0" borderId="0" xfId="0" applyNumberFormat="1"/>
    <xf numFmtId="0" fontId="2" fillId="0" borderId="2" xfId="0" applyFont="1" applyBorder="1"/>
    <xf numFmtId="0" fontId="2" fillId="0" borderId="3" xfId="0" applyFont="1" applyBorder="1"/>
    <xf numFmtId="0" fontId="3" fillId="0" borderId="0" xfId="0" applyFont="1"/>
    <xf numFmtId="0" fontId="4" fillId="0" borderId="0" xfId="0" applyFont="1"/>
    <xf numFmtId="4" fontId="5" fillId="0" borderId="1" xfId="0" applyNumberFormat="1" applyFont="1" applyBorder="1"/>
    <xf numFmtId="0" fontId="1" fillId="0" borderId="0" xfId="0" applyFont="1"/>
    <xf numFmtId="4" fontId="6" fillId="0" borderId="0" xfId="0" applyNumberFormat="1" applyFont="1"/>
    <xf numFmtId="0" fontId="1" fillId="0" borderId="1" xfId="0" applyFont="1" applyBorder="1"/>
    <xf numFmtId="0" fontId="7" fillId="0" borderId="0" xfId="0" applyFont="1"/>
    <xf numFmtId="0" fontId="5" fillId="0" borderId="0" xfId="0" applyFont="1"/>
    <xf numFmtId="0" fontId="5" fillId="0" borderId="1" xfId="0" applyFont="1" applyBorder="1"/>
    <xf numFmtId="4" fontId="1" fillId="0" borderId="0" xfId="0" applyNumberFormat="1" applyFont="1" applyBorder="1"/>
    <xf numFmtId="0" fontId="0" fillId="3" borderId="6" xfId="0" applyFill="1" applyBorder="1"/>
    <xf numFmtId="4" fontId="8" fillId="0" borderId="0" xfId="0" applyNumberFormat="1" applyFont="1" applyAlignment="1"/>
    <xf numFmtId="0" fontId="0" fillId="0" borderId="9" xfId="0" applyBorder="1"/>
    <xf numFmtId="4" fontId="0" fillId="0" borderId="10" xfId="0" applyNumberFormat="1" applyBorder="1"/>
    <xf numFmtId="0" fontId="1" fillId="0" borderId="5" xfId="0" applyFont="1" applyBorder="1"/>
    <xf numFmtId="0" fontId="1" fillId="0" borderId="0" xfId="0" applyFont="1" applyBorder="1"/>
    <xf numFmtId="4" fontId="1" fillId="0" borderId="11" xfId="0" applyNumberFormat="1" applyFont="1" applyBorder="1"/>
    <xf numFmtId="0" fontId="0" fillId="0" borderId="12" xfId="0" applyBorder="1"/>
    <xf numFmtId="0" fontId="0" fillId="0" borderId="13" xfId="0" applyBorder="1"/>
    <xf numFmtId="4" fontId="0" fillId="0" borderId="14" xfId="0" applyNumberFormat="1" applyBorder="1"/>
    <xf numFmtId="4" fontId="0" fillId="0" borderId="5" xfId="0" applyNumberFormat="1" applyBorder="1"/>
    <xf numFmtId="4" fontId="1" fillId="0" borderId="5" xfId="0" applyNumberFormat="1" applyFont="1" applyBorder="1"/>
    <xf numFmtId="4" fontId="8" fillId="0" borderId="5" xfId="0" applyNumberFormat="1" applyFont="1" applyBorder="1" applyAlignment="1"/>
    <xf numFmtId="0" fontId="1" fillId="0" borderId="12" xfId="0" applyFont="1" applyBorder="1"/>
    <xf numFmtId="0" fontId="1" fillId="0" borderId="13" xfId="0" applyFont="1" applyBorder="1"/>
    <xf numFmtId="4" fontId="1" fillId="0" borderId="14" xfId="0" applyNumberFormat="1" applyFont="1" applyBorder="1"/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5" borderId="1" xfId="0" applyFont="1" applyFill="1" applyBorder="1"/>
    <xf numFmtId="4" fontId="1" fillId="5" borderId="1" xfId="0" applyNumberFormat="1" applyFont="1" applyFill="1" applyBorder="1"/>
    <xf numFmtId="0" fontId="0" fillId="0" borderId="5" xfId="0" applyBorder="1"/>
    <xf numFmtId="0" fontId="0" fillId="0" borderId="0" xfId="0" applyBorder="1"/>
    <xf numFmtId="4" fontId="0" fillId="0" borderId="11" xfId="0" applyNumberFormat="1" applyBorder="1"/>
    <xf numFmtId="0" fontId="5" fillId="5" borderId="2" xfId="0" applyFont="1" applyFill="1" applyBorder="1" applyAlignment="1">
      <alignment horizontal="left" indent="1"/>
    </xf>
    <xf numFmtId="0" fontId="5" fillId="5" borderId="6" xfId="0" applyFont="1" applyFill="1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2" fillId="0" borderId="0" xfId="0" applyFont="1"/>
    <xf numFmtId="0" fontId="12" fillId="0" borderId="0" xfId="0" applyFont="1"/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left" indent="1"/>
      <protection locked="0"/>
    </xf>
    <xf numFmtId="0" fontId="13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9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vertical="top" wrapText="1"/>
    </xf>
    <xf numFmtId="4" fontId="1" fillId="4" borderId="1" xfId="0" applyNumberFormat="1" applyFont="1" applyFill="1" applyBorder="1" applyAlignment="1">
      <alignment horizontal="right" vertical="top" wrapText="1"/>
    </xf>
    <xf numFmtId="0" fontId="1" fillId="4" borderId="10" xfId="0" applyFont="1" applyFill="1" applyBorder="1" applyAlignment="1">
      <alignment horizontal="right"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4" fontId="5" fillId="2" borderId="1" xfId="0" applyNumberFormat="1" applyFont="1" applyFill="1" applyBorder="1" applyProtection="1">
      <protection locked="0"/>
    </xf>
    <xf numFmtId="0" fontId="9" fillId="0" borderId="0" xfId="0" applyNumberFormat="1" applyFont="1"/>
    <xf numFmtId="0" fontId="9" fillId="0" borderId="0" xfId="0" applyFont="1"/>
    <xf numFmtId="0" fontId="15" fillId="0" borderId="0" xfId="0" applyFont="1" applyProtection="1">
      <protection hidden="1"/>
    </xf>
    <xf numFmtId="0" fontId="0" fillId="0" borderId="0" xfId="0" applyProtection="1">
      <protection hidden="1"/>
    </xf>
    <xf numFmtId="0" fontId="14" fillId="0" borderId="0" xfId="0" applyFont="1" applyAlignment="1" applyProtection="1">
      <alignment horizontal="center"/>
      <protection hidden="1"/>
    </xf>
    <xf numFmtId="4" fontId="1" fillId="0" borderId="1" xfId="0" applyNumberFormat="1" applyFont="1" applyBorder="1" applyProtection="1">
      <protection hidden="1"/>
    </xf>
    <xf numFmtId="4" fontId="1" fillId="0" borderId="4" xfId="0" applyNumberFormat="1" applyFont="1" applyBorder="1" applyProtection="1">
      <protection hidden="1"/>
    </xf>
    <xf numFmtId="4" fontId="0" fillId="0" borderId="0" xfId="0" applyNumberFormat="1" applyBorder="1" applyProtection="1">
      <protection hidden="1"/>
    </xf>
    <xf numFmtId="0" fontId="0" fillId="0" borderId="11" xfId="0" applyBorder="1" applyProtection="1">
      <protection hidden="1"/>
    </xf>
    <xf numFmtId="4" fontId="5" fillId="5" borderId="1" xfId="0" applyNumberFormat="1" applyFont="1" applyFill="1" applyBorder="1" applyProtection="1">
      <protection hidden="1"/>
    </xf>
    <xf numFmtId="0" fontId="0" fillId="4" borderId="3" xfId="0" applyFill="1" applyBorder="1"/>
    <xf numFmtId="4" fontId="0" fillId="4" borderId="3" xfId="0" applyNumberFormat="1" applyFill="1" applyBorder="1"/>
    <xf numFmtId="0" fontId="0" fillId="4" borderId="6" xfId="0" applyFill="1" applyBorder="1"/>
    <xf numFmtId="0" fontId="0" fillId="6" borderId="3" xfId="0" applyFill="1" applyBorder="1"/>
    <xf numFmtId="4" fontId="0" fillId="6" borderId="6" xfId="0" applyNumberFormat="1" applyFill="1" applyBorder="1"/>
    <xf numFmtId="0" fontId="5" fillId="6" borderId="1" xfId="0" applyFont="1" applyFill="1" applyBorder="1"/>
    <xf numFmtId="0" fontId="0" fillId="6" borderId="6" xfId="0" applyFill="1" applyBorder="1"/>
    <xf numFmtId="0" fontId="5" fillId="6" borderId="1" xfId="0" applyFont="1" applyFill="1" applyBorder="1" applyAlignment="1">
      <alignment horizontal="right"/>
    </xf>
    <xf numFmtId="0" fontId="5" fillId="6" borderId="4" xfId="0" applyFont="1" applyFill="1" applyBorder="1" applyAlignment="1">
      <alignment horizontal="left" indent="1"/>
    </xf>
    <xf numFmtId="0" fontId="0" fillId="6" borderId="13" xfId="0" applyFill="1" applyBorder="1"/>
    <xf numFmtId="0" fontId="5" fillId="6" borderId="4" xfId="0" applyFont="1" applyFill="1" applyBorder="1" applyAlignment="1">
      <alignment horizontal="right"/>
    </xf>
    <xf numFmtId="0" fontId="5" fillId="6" borderId="2" xfId="0" applyFont="1" applyFill="1" applyBorder="1"/>
    <xf numFmtId="0" fontId="1" fillId="6" borderId="6" xfId="0" applyFont="1" applyFill="1" applyBorder="1"/>
    <xf numFmtId="0" fontId="11" fillId="4" borderId="2" xfId="0" applyFont="1" applyFill="1" applyBorder="1" applyAlignment="1">
      <alignment horizontal="left" indent="1"/>
    </xf>
    <xf numFmtId="0" fontId="11" fillId="6" borderId="2" xfId="0" applyFont="1" applyFill="1" applyBorder="1" applyAlignment="1">
      <alignment horizontal="left" indent="1"/>
    </xf>
    <xf numFmtId="0" fontId="11" fillId="3" borderId="2" xfId="0" applyFont="1" applyFill="1" applyBorder="1" applyAlignment="1">
      <alignment horizontal="left" indent="1"/>
    </xf>
    <xf numFmtId="0" fontId="1" fillId="0" borderId="17" xfId="0" applyFont="1" applyBorder="1" applyProtection="1">
      <protection hidden="1"/>
    </xf>
    <xf numFmtId="4" fontId="1" fillId="0" borderId="16" xfId="0" applyNumberFormat="1" applyFont="1" applyBorder="1" applyProtection="1">
      <protection hidden="1"/>
    </xf>
    <xf numFmtId="0" fontId="1" fillId="0" borderId="18" xfId="0" applyFont="1" applyBorder="1" applyAlignment="1">
      <alignment horizontal="left" indent="1"/>
    </xf>
    <xf numFmtId="0" fontId="1" fillId="0" borderId="17" xfId="0" applyFont="1" applyBorder="1"/>
    <xf numFmtId="4" fontId="1" fillId="0" borderId="16" xfId="0" applyNumberFormat="1" applyFont="1" applyBorder="1"/>
    <xf numFmtId="0" fontId="5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 indent="1"/>
    </xf>
    <xf numFmtId="4" fontId="1" fillId="0" borderId="20" xfId="0" applyNumberFormat="1" applyFont="1" applyBorder="1" applyProtection="1">
      <protection hidden="1"/>
    </xf>
    <xf numFmtId="4" fontId="1" fillId="0" borderId="21" xfId="0" applyNumberFormat="1" applyFont="1" applyBorder="1" applyProtection="1">
      <protection hidden="1"/>
    </xf>
    <xf numFmtId="0" fontId="1" fillId="0" borderId="17" xfId="0" applyFont="1" applyBorder="1" applyAlignment="1">
      <alignment horizontal="left" indent="1"/>
    </xf>
    <xf numFmtId="4" fontId="1" fillId="0" borderId="17" xfId="0" applyNumberFormat="1" applyFont="1" applyBorder="1" applyProtection="1">
      <protection hidden="1"/>
    </xf>
    <xf numFmtId="0" fontId="1" fillId="0" borderId="22" xfId="0" applyFont="1" applyBorder="1" applyAlignment="1">
      <alignment horizontal="left" indent="1"/>
    </xf>
    <xf numFmtId="4" fontId="1" fillId="0" borderId="22" xfId="0" applyNumberFormat="1" applyFont="1" applyBorder="1" applyProtection="1">
      <protection hidden="1"/>
    </xf>
    <xf numFmtId="4" fontId="1" fillId="0" borderId="23" xfId="0" applyNumberFormat="1" applyFont="1" applyBorder="1" applyProtection="1">
      <protection hidden="1"/>
    </xf>
    <xf numFmtId="0" fontId="5" fillId="0" borderId="6" xfId="0" applyFont="1" applyFill="1" applyBorder="1" applyAlignment="1">
      <alignment horizontal="right" indent="1"/>
    </xf>
    <xf numFmtId="0" fontId="2" fillId="6" borderId="2" xfId="0" applyFont="1" applyFill="1" applyBorder="1" applyAlignment="1">
      <alignment horizontal="left" vertical="center" wrapText="1" indent="1"/>
    </xf>
    <xf numFmtId="0" fontId="2" fillId="6" borderId="3" xfId="0" applyFont="1" applyFill="1" applyBorder="1" applyAlignment="1">
      <alignment horizontal="left" vertical="center" wrapText="1" indent="1"/>
    </xf>
    <xf numFmtId="0" fontId="2" fillId="6" borderId="6" xfId="0" applyFont="1" applyFill="1" applyBorder="1" applyAlignment="1">
      <alignment horizontal="left" vertical="center" wrapText="1" indent="1"/>
    </xf>
    <xf numFmtId="0" fontId="2" fillId="6" borderId="8" xfId="0" applyFont="1" applyFill="1" applyBorder="1" applyAlignment="1">
      <alignment horizontal="left" vertical="center" wrapText="1" indent="1"/>
    </xf>
    <xf numFmtId="0" fontId="2" fillId="6" borderId="9" xfId="0" applyFont="1" applyFill="1" applyBorder="1" applyAlignment="1">
      <alignment horizontal="left" vertical="center" wrapText="1" indent="1"/>
    </xf>
    <xf numFmtId="0" fontId="2" fillId="6" borderId="10" xfId="0" applyFont="1" applyFill="1" applyBorder="1" applyAlignment="1">
      <alignment horizontal="left" vertical="center" wrapText="1" indent="1"/>
    </xf>
    <xf numFmtId="0" fontId="2" fillId="6" borderId="5" xfId="0" applyFont="1" applyFill="1" applyBorder="1" applyAlignment="1">
      <alignment horizontal="left" vertical="center" wrapText="1" indent="1"/>
    </xf>
    <xf numFmtId="0" fontId="2" fillId="6" borderId="0" xfId="0" applyFont="1" applyFill="1" applyBorder="1" applyAlignment="1">
      <alignment horizontal="left" vertical="center" wrapText="1" indent="1"/>
    </xf>
    <xf numFmtId="0" fontId="2" fillId="6" borderId="11" xfId="0" applyFont="1" applyFill="1" applyBorder="1" applyAlignment="1">
      <alignment horizontal="left" vertical="center" wrapText="1" indent="1"/>
    </xf>
    <xf numFmtId="0" fontId="2" fillId="6" borderId="12" xfId="0" applyFont="1" applyFill="1" applyBorder="1" applyAlignment="1">
      <alignment horizontal="left" vertical="center" wrapText="1" indent="1"/>
    </xf>
    <xf numFmtId="0" fontId="2" fillId="6" borderId="13" xfId="0" applyFont="1" applyFill="1" applyBorder="1" applyAlignment="1">
      <alignment horizontal="left" vertical="center" wrapText="1" indent="1"/>
    </xf>
    <xf numFmtId="0" fontId="2" fillId="6" borderId="14" xfId="0" applyFont="1" applyFill="1" applyBorder="1" applyAlignment="1">
      <alignment horizontal="left" vertical="center" wrapText="1" indent="1"/>
    </xf>
    <xf numFmtId="0" fontId="1" fillId="3" borderId="8" xfId="0" applyFont="1" applyFill="1" applyBorder="1" applyAlignment="1">
      <alignment horizontal="left" wrapText="1"/>
    </xf>
    <xf numFmtId="0" fontId="1" fillId="3" borderId="10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1" fillId="3" borderId="11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left" wrapText="1"/>
    </xf>
    <xf numFmtId="0" fontId="1" fillId="3" borderId="14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 wrapText="1"/>
    </xf>
    <xf numFmtId="0" fontId="1" fillId="3" borderId="15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1" fillId="0" borderId="0" xfId="0" applyFont="1"/>
  </cellXfs>
  <cellStyles count="1">
    <cellStyle name="Standaard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23"/>
  <sheetViews>
    <sheetView workbookViewId="0">
      <selection activeCell="B4" sqref="B4"/>
    </sheetView>
  </sheetViews>
  <sheetFormatPr defaultRowHeight="12" x14ac:dyDescent="0.2"/>
  <sheetData>
    <row r="4" spans="2:2" ht="15" x14ac:dyDescent="0.25">
      <c r="B4" s="126" t="s">
        <v>73</v>
      </c>
    </row>
    <row r="6" spans="2:2" x14ac:dyDescent="0.2">
      <c r="B6" s="42" t="s">
        <v>74</v>
      </c>
    </row>
    <row r="7" spans="2:2" x14ac:dyDescent="0.2">
      <c r="B7" t="s">
        <v>75</v>
      </c>
    </row>
    <row r="8" spans="2:2" x14ac:dyDescent="0.2">
      <c r="B8" t="s">
        <v>76</v>
      </c>
    </row>
    <row r="10" spans="2:2" x14ac:dyDescent="0.2">
      <c r="B10" s="42" t="s">
        <v>68</v>
      </c>
    </row>
    <row r="11" spans="2:2" x14ac:dyDescent="0.2">
      <c r="B11" t="s">
        <v>77</v>
      </c>
    </row>
    <row r="12" spans="2:2" x14ac:dyDescent="0.2">
      <c r="B12" t="s">
        <v>78</v>
      </c>
    </row>
    <row r="13" spans="2:2" x14ac:dyDescent="0.2">
      <c r="B13" t="s">
        <v>79</v>
      </c>
    </row>
    <row r="15" spans="2:2" x14ac:dyDescent="0.2">
      <c r="B15" s="42" t="s">
        <v>80</v>
      </c>
    </row>
    <row r="16" spans="2:2" x14ac:dyDescent="0.2">
      <c r="B16" t="s">
        <v>81</v>
      </c>
    </row>
    <row r="17" spans="2:2" x14ac:dyDescent="0.2">
      <c r="B17" t="s">
        <v>82</v>
      </c>
    </row>
    <row r="18" spans="2:2" x14ac:dyDescent="0.2">
      <c r="B18" t="s">
        <v>83</v>
      </c>
    </row>
    <row r="19" spans="2:2" x14ac:dyDescent="0.2">
      <c r="B19" t="s">
        <v>84</v>
      </c>
    </row>
    <row r="20" spans="2:2" x14ac:dyDescent="0.2">
      <c r="B20" t="s">
        <v>88</v>
      </c>
    </row>
    <row r="21" spans="2:2" x14ac:dyDescent="0.2">
      <c r="B21" t="s">
        <v>85</v>
      </c>
    </row>
    <row r="22" spans="2:2" x14ac:dyDescent="0.2">
      <c r="B22" t="s">
        <v>86</v>
      </c>
    </row>
    <row r="23" spans="2:2" x14ac:dyDescent="0.2">
      <c r="B23" t="s">
        <v>87</v>
      </c>
    </row>
  </sheetData>
  <sheetProtection password="9A4C" sheet="1" objects="1" scenarios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1"/>
  <sheetViews>
    <sheetView showGridLines="0" tabSelected="1" workbookViewId="0">
      <pane ySplit="10" topLeftCell="A11" activePane="bottomLeft" state="frozen"/>
      <selection pane="bottomLeft" activeCell="W21" sqref="W21"/>
    </sheetView>
  </sheetViews>
  <sheetFormatPr defaultRowHeight="12" x14ac:dyDescent="0.2"/>
  <cols>
    <col min="1" max="1" width="9.140625" style="65" customWidth="1"/>
    <col min="2" max="2" width="8" customWidth="1"/>
    <col min="3" max="3" width="3.7109375" customWidth="1"/>
    <col min="4" max="4" width="7.140625" customWidth="1"/>
    <col min="5" max="5" width="8.7109375" customWidth="1"/>
    <col min="6" max="6" width="20.7109375" customWidth="1"/>
    <col min="7" max="9" width="10.7109375" customWidth="1"/>
    <col min="10" max="10" width="10.7109375" style="2" customWidth="1"/>
    <col min="11" max="11" width="15.85546875" customWidth="1"/>
    <col min="12" max="12" width="6.7109375" customWidth="1"/>
    <col min="13" max="13" width="10.7109375" style="2" customWidth="1"/>
    <col min="14" max="14" width="10.7109375" customWidth="1"/>
    <col min="15" max="16" width="7.7109375" customWidth="1"/>
    <col min="17" max="17" width="3.7109375" customWidth="1"/>
    <col min="18" max="18" width="17.7109375" customWidth="1"/>
    <col min="19" max="20" width="11.7109375" style="2" customWidth="1"/>
    <col min="21" max="21" width="11.7109375" customWidth="1"/>
    <col min="22" max="22" width="5.42578125" customWidth="1"/>
    <col min="23" max="23" width="18.7109375" customWidth="1"/>
    <col min="24" max="24" width="2" customWidth="1"/>
    <col min="25" max="25" width="7.7109375" customWidth="1"/>
  </cols>
  <sheetData>
    <row r="1" spans="1:25" x14ac:dyDescent="0.2">
      <c r="M1" s="62">
        <v>1</v>
      </c>
      <c r="N1" s="62">
        <v>2</v>
      </c>
      <c r="O1" s="62">
        <v>3</v>
      </c>
    </row>
    <row r="2" spans="1:25" ht="15.75" x14ac:dyDescent="0.25">
      <c r="B2" s="43" t="s">
        <v>64</v>
      </c>
      <c r="M2" s="63" t="e">
        <f>MATCH(M1,A11:A221,0)</f>
        <v>#N/A</v>
      </c>
      <c r="N2" s="63" t="e">
        <f>MATCH(N1,A11:A221,0)</f>
        <v>#N/A</v>
      </c>
      <c r="O2" s="63" t="e">
        <f>MATCH(O1,A11:A221,0)</f>
        <v>#N/A</v>
      </c>
    </row>
    <row r="3" spans="1:25" ht="12" customHeight="1" x14ac:dyDescent="0.25">
      <c r="B3" s="43"/>
      <c r="L3" s="64" t="str">
        <f>IF(ISERROR(M2)=TRUE,"","Zie rode vlakje 1, vul een B of een O in !")</f>
        <v/>
      </c>
    </row>
    <row r="4" spans="1:25" x14ac:dyDescent="0.2">
      <c r="L4" s="64" t="str">
        <f>IF(ISERROR(N2)=TRUE,"","Zie rode vlakje 2, vul een categorie in !")</f>
        <v/>
      </c>
    </row>
    <row r="5" spans="1:25" x14ac:dyDescent="0.2">
      <c r="L5" s="64" t="str">
        <f>IF(ISERROR(O2)=TRUE,"","Zie rode vlakje 3, vul zowel een B of een O in, en een categorie !")</f>
        <v/>
      </c>
    </row>
    <row r="6" spans="1:25" ht="15" x14ac:dyDescent="0.25">
      <c r="B6" s="85" t="str">
        <f>"Administratie "&amp;W11&amp;" "&amp;W12</f>
        <v>Administratie Vul je naam in 2012</v>
      </c>
      <c r="C6" s="72"/>
      <c r="D6" s="72"/>
      <c r="E6" s="72"/>
      <c r="F6" s="72"/>
      <c r="G6" s="72"/>
      <c r="H6" s="72"/>
      <c r="I6" s="72"/>
      <c r="J6" s="73"/>
      <c r="K6" s="72"/>
      <c r="L6" s="72"/>
      <c r="M6" s="73"/>
      <c r="N6" s="74"/>
      <c r="Q6" s="86" t="s">
        <v>68</v>
      </c>
      <c r="R6" s="75"/>
      <c r="S6" s="76"/>
      <c r="V6" s="87" t="s">
        <v>70</v>
      </c>
      <c r="W6" s="15"/>
    </row>
    <row r="7" spans="1:25" ht="6" customHeight="1" x14ac:dyDescent="0.2"/>
    <row r="8" spans="1:25" x14ac:dyDescent="0.2">
      <c r="B8" s="3" t="s">
        <v>61</v>
      </c>
      <c r="C8" s="4"/>
      <c r="D8" s="4"/>
      <c r="E8" s="4"/>
      <c r="F8" s="4"/>
      <c r="G8" s="61">
        <v>110</v>
      </c>
    </row>
    <row r="9" spans="1:25" x14ac:dyDescent="0.2">
      <c r="H9" s="7">
        <f>SUM(H11:H1001)</f>
        <v>750</v>
      </c>
      <c r="I9" s="7">
        <f>SUM(I11:I1001)</f>
        <v>-1809.9</v>
      </c>
      <c r="J9" s="7">
        <f>G8+H9+I9</f>
        <v>-949.90000000000009</v>
      </c>
      <c r="M9" s="7">
        <f>SUM(M11:M1001)</f>
        <v>164.087324929972</v>
      </c>
    </row>
    <row r="10" spans="1:25" ht="36" customHeight="1" x14ac:dyDescent="0.2">
      <c r="B10" s="57" t="s">
        <v>57</v>
      </c>
      <c r="C10" s="58" t="s">
        <v>42</v>
      </c>
      <c r="D10" s="57" t="s">
        <v>71</v>
      </c>
      <c r="E10" s="59" t="s">
        <v>72</v>
      </c>
      <c r="F10" s="60" t="s">
        <v>3</v>
      </c>
      <c r="G10" s="60" t="s">
        <v>58</v>
      </c>
      <c r="H10" s="54" t="s">
        <v>1</v>
      </c>
      <c r="I10" s="54" t="s">
        <v>2</v>
      </c>
      <c r="J10" s="55" t="s">
        <v>4</v>
      </c>
      <c r="K10" s="60" t="s">
        <v>59</v>
      </c>
      <c r="L10" s="60" t="s">
        <v>60</v>
      </c>
      <c r="M10" s="55" t="s">
        <v>17</v>
      </c>
      <c r="N10" s="56" t="s">
        <v>16</v>
      </c>
      <c r="Q10" s="103" t="str">
        <f>"Administratie
"&amp;W11&amp;" "&amp;W12</f>
        <v>Administratie
Vul je naam in 2012</v>
      </c>
      <c r="R10" s="104"/>
      <c r="S10" s="105"/>
      <c r="V10" s="124" t="s">
        <v>69</v>
      </c>
      <c r="W10" s="125"/>
    </row>
    <row r="11" spans="1:25" x14ac:dyDescent="0.2">
      <c r="A11" s="66">
        <f t="shared" ref="A11:A74" si="0">IF(AND(G11&lt;&gt;"",E11=""),1,0)+IF(AND(G11&lt;&gt;"",K11=""),2,0)</f>
        <v>0</v>
      </c>
      <c r="B11" s="53">
        <v>40951</v>
      </c>
      <c r="C11" s="10">
        <f>IF(ISBLANK(B11),"",MONTH(B11))</f>
        <v>2</v>
      </c>
      <c r="D11" s="50">
        <v>12</v>
      </c>
      <c r="E11" s="49" t="s">
        <v>0</v>
      </c>
      <c r="F11" s="47" t="s">
        <v>5</v>
      </c>
      <c r="G11" s="51">
        <v>1500</v>
      </c>
      <c r="H11" s="68">
        <f>IF(E11="O",G11,0)</f>
        <v>0</v>
      </c>
      <c r="I11" s="68">
        <f>IF(E11="B",-G11,0)</f>
        <v>-1500</v>
      </c>
      <c r="J11" s="67">
        <f>G8+H11+I11</f>
        <v>-1390</v>
      </c>
      <c r="K11" s="47" t="s">
        <v>19</v>
      </c>
      <c r="L11" s="52">
        <v>0.19</v>
      </c>
      <c r="M11" s="67">
        <f t="shared" ref="M11:M27" si="1">IF(E11="B",L11/(1+L11)*G11,-L11/(1+L11)*G11)</f>
        <v>239.49579831932775</v>
      </c>
      <c r="N11" s="67">
        <f>IF(E11="B",G11-M11,-G11-M11)</f>
        <v>1260.5042016806722</v>
      </c>
      <c r="O11" s="14"/>
      <c r="Q11" s="77" t="s">
        <v>23</v>
      </c>
      <c r="R11" s="78"/>
      <c r="S11" s="79" t="s">
        <v>16</v>
      </c>
      <c r="V11" s="10" t="s">
        <v>65</v>
      </c>
      <c r="W11" s="44" t="s">
        <v>89</v>
      </c>
    </row>
    <row r="12" spans="1:25" x14ac:dyDescent="0.2">
      <c r="A12" s="66">
        <f t="shared" si="0"/>
        <v>0</v>
      </c>
      <c r="B12" s="53">
        <v>40952</v>
      </c>
      <c r="C12" s="10">
        <f t="shared" ref="C12:C75" si="2">IF(ISBLANK(B12),"",MONTH(B12))</f>
        <v>2</v>
      </c>
      <c r="D12" s="50">
        <v>22</v>
      </c>
      <c r="E12" s="49" t="s">
        <v>7</v>
      </c>
      <c r="F12" s="47" t="s">
        <v>6</v>
      </c>
      <c r="G12" s="51">
        <v>750</v>
      </c>
      <c r="H12" s="67">
        <f t="shared" ref="H12:H27" si="3">IF(E12="O",G12,0)</f>
        <v>750</v>
      </c>
      <c r="I12" s="67">
        <f t="shared" ref="I12:I27" si="4">IF(E12="B",-G12,0)</f>
        <v>0</v>
      </c>
      <c r="J12" s="67">
        <f>J11+H12+I12</f>
        <v>-640</v>
      </c>
      <c r="K12" s="47" t="s">
        <v>90</v>
      </c>
      <c r="L12" s="52">
        <v>0.2</v>
      </c>
      <c r="M12" s="67">
        <f t="shared" si="1"/>
        <v>-125.00000000000001</v>
      </c>
      <c r="N12" s="67">
        <f t="shared" ref="N12:N27" si="5">IF(E12="B",G12-M12,-G12-M12)</f>
        <v>-625</v>
      </c>
      <c r="O12" s="14"/>
      <c r="Q12" s="36"/>
      <c r="R12" s="37"/>
      <c r="S12" s="38"/>
      <c r="V12" s="10" t="s">
        <v>66</v>
      </c>
      <c r="W12" s="45">
        <v>2012</v>
      </c>
    </row>
    <row r="13" spans="1:25" x14ac:dyDescent="0.2">
      <c r="A13" s="66">
        <f t="shared" si="0"/>
        <v>0</v>
      </c>
      <c r="B13" s="53">
        <v>40953</v>
      </c>
      <c r="C13" s="10">
        <f t="shared" si="2"/>
        <v>2</v>
      </c>
      <c r="D13" s="50"/>
      <c r="E13" s="49" t="s">
        <v>0</v>
      </c>
      <c r="F13" s="47" t="s">
        <v>9</v>
      </c>
      <c r="G13" s="51">
        <v>15.95</v>
      </c>
      <c r="H13" s="67">
        <f t="shared" si="3"/>
        <v>0</v>
      </c>
      <c r="I13" s="67">
        <f t="shared" si="4"/>
        <v>-15.95</v>
      </c>
      <c r="J13" s="67">
        <f t="shared" ref="J13:J27" si="6">J12+H13+I13</f>
        <v>-655.95</v>
      </c>
      <c r="K13" s="47" t="s">
        <v>14</v>
      </c>
      <c r="L13" s="52">
        <v>0.2</v>
      </c>
      <c r="M13" s="67">
        <f t="shared" si="1"/>
        <v>2.6583333333333337</v>
      </c>
      <c r="N13" s="67">
        <f t="shared" si="5"/>
        <v>13.291666666666666</v>
      </c>
      <c r="O13" s="14"/>
      <c r="Q13" s="93">
        <v>1</v>
      </c>
      <c r="R13" s="88" t="str">
        <f t="shared" ref="R13:R22" si="7">VLOOKUP(Q13,$V$17:$W$26,2,FALSE)</f>
        <v>Omzet</v>
      </c>
      <c r="S13" s="89">
        <f t="shared" ref="S13:S22" si="8">SUMIF(K:K,R13,N:N)</f>
        <v>0</v>
      </c>
      <c r="T13" s="26"/>
    </row>
    <row r="14" spans="1:25" x14ac:dyDescent="0.2">
      <c r="A14" s="66">
        <f t="shared" si="0"/>
        <v>0</v>
      </c>
      <c r="B14" s="53">
        <v>40954</v>
      </c>
      <c r="C14" s="10">
        <f t="shared" si="2"/>
        <v>2</v>
      </c>
      <c r="D14" s="50"/>
      <c r="E14" s="49" t="s">
        <v>0</v>
      </c>
      <c r="F14" s="47" t="s">
        <v>10</v>
      </c>
      <c r="G14" s="51">
        <v>18.95</v>
      </c>
      <c r="H14" s="67">
        <f t="shared" si="3"/>
        <v>0</v>
      </c>
      <c r="I14" s="67">
        <f t="shared" si="4"/>
        <v>-18.95</v>
      </c>
      <c r="J14" s="67">
        <f t="shared" si="6"/>
        <v>-674.90000000000009</v>
      </c>
      <c r="K14" s="47" t="s">
        <v>15</v>
      </c>
      <c r="L14" s="52">
        <v>0.19</v>
      </c>
      <c r="M14" s="67">
        <f t="shared" si="1"/>
        <v>3.0256302521008407</v>
      </c>
      <c r="N14" s="67">
        <f t="shared" si="5"/>
        <v>15.924369747899158</v>
      </c>
      <c r="O14" s="14"/>
      <c r="Q14" s="93">
        <v>2</v>
      </c>
      <c r="R14" s="88" t="str">
        <f t="shared" si="7"/>
        <v>Omzet2</v>
      </c>
      <c r="S14" s="89">
        <f t="shared" si="8"/>
        <v>-625</v>
      </c>
      <c r="T14" s="26"/>
      <c r="V14" s="115" t="s">
        <v>62</v>
      </c>
      <c r="W14" s="116"/>
      <c r="Y14" s="121" t="s">
        <v>63</v>
      </c>
    </row>
    <row r="15" spans="1:25" x14ac:dyDescent="0.2">
      <c r="A15" s="66">
        <f t="shared" si="0"/>
        <v>0</v>
      </c>
      <c r="B15" s="53">
        <v>40955</v>
      </c>
      <c r="C15" s="10">
        <f t="shared" si="2"/>
        <v>2</v>
      </c>
      <c r="D15" s="50"/>
      <c r="E15" s="49" t="s">
        <v>0</v>
      </c>
      <c r="F15" s="47" t="s">
        <v>12</v>
      </c>
      <c r="G15" s="51">
        <v>275</v>
      </c>
      <c r="H15" s="67">
        <f t="shared" si="3"/>
        <v>0</v>
      </c>
      <c r="I15" s="67">
        <f t="shared" si="4"/>
        <v>-275</v>
      </c>
      <c r="J15" s="67">
        <f t="shared" si="6"/>
        <v>-949.90000000000009</v>
      </c>
      <c r="K15" s="47" t="s">
        <v>19</v>
      </c>
      <c r="L15" s="52">
        <v>0.19</v>
      </c>
      <c r="M15" s="67">
        <f t="shared" si="1"/>
        <v>43.907563025210088</v>
      </c>
      <c r="N15" s="67">
        <f t="shared" si="5"/>
        <v>231.0924369747899</v>
      </c>
      <c r="O15" s="14"/>
      <c r="Q15" s="93">
        <v>3</v>
      </c>
      <c r="R15" s="88" t="str">
        <f t="shared" si="7"/>
        <v>Kantoorkosten</v>
      </c>
      <c r="S15" s="89">
        <f t="shared" si="8"/>
        <v>0</v>
      </c>
      <c r="T15" s="26"/>
      <c r="V15" s="117"/>
      <c r="W15" s="118"/>
      <c r="Y15" s="122"/>
    </row>
    <row r="16" spans="1:25" ht="12" customHeight="1" x14ac:dyDescent="0.2">
      <c r="A16" s="66">
        <f t="shared" si="0"/>
        <v>0</v>
      </c>
      <c r="B16" s="53"/>
      <c r="C16" s="10" t="str">
        <f t="shared" si="2"/>
        <v/>
      </c>
      <c r="D16" s="50"/>
      <c r="E16" s="49"/>
      <c r="F16" s="47"/>
      <c r="G16" s="51"/>
      <c r="H16" s="67">
        <f t="shared" si="3"/>
        <v>0</v>
      </c>
      <c r="I16" s="67">
        <f t="shared" si="4"/>
        <v>0</v>
      </c>
      <c r="J16" s="67">
        <f t="shared" si="6"/>
        <v>-949.90000000000009</v>
      </c>
      <c r="K16" s="47"/>
      <c r="L16" s="52"/>
      <c r="M16" s="67">
        <f t="shared" si="1"/>
        <v>0</v>
      </c>
      <c r="N16" s="67">
        <f t="shared" si="5"/>
        <v>0</v>
      </c>
      <c r="O16" s="14"/>
      <c r="Q16" s="93">
        <v>4</v>
      </c>
      <c r="R16" s="88" t="str">
        <f t="shared" si="7"/>
        <v>Kostprijs</v>
      </c>
      <c r="S16" s="89">
        <f t="shared" si="8"/>
        <v>13.291666666666666</v>
      </c>
      <c r="T16" s="26"/>
      <c r="V16" s="119"/>
      <c r="W16" s="120"/>
      <c r="Y16" s="123"/>
    </row>
    <row r="17" spans="1:25" x14ac:dyDescent="0.2">
      <c r="A17" s="66">
        <f t="shared" si="0"/>
        <v>0</v>
      </c>
      <c r="B17" s="53"/>
      <c r="C17" s="10" t="str">
        <f t="shared" si="2"/>
        <v/>
      </c>
      <c r="D17" s="50"/>
      <c r="E17" s="49"/>
      <c r="F17" s="47"/>
      <c r="G17" s="51"/>
      <c r="H17" s="67">
        <f t="shared" si="3"/>
        <v>0</v>
      </c>
      <c r="I17" s="67">
        <f t="shared" si="4"/>
        <v>0</v>
      </c>
      <c r="J17" s="67">
        <f t="shared" si="6"/>
        <v>-949.90000000000009</v>
      </c>
      <c r="K17" s="47"/>
      <c r="L17" s="52"/>
      <c r="M17" s="67">
        <f t="shared" si="1"/>
        <v>0</v>
      </c>
      <c r="N17" s="67">
        <f t="shared" si="5"/>
        <v>0</v>
      </c>
      <c r="O17" s="14"/>
      <c r="Q17" s="93">
        <v>5</v>
      </c>
      <c r="R17" s="88" t="str">
        <f t="shared" si="7"/>
        <v>Algemene kosten</v>
      </c>
      <c r="S17" s="89">
        <f t="shared" si="8"/>
        <v>15.924369747899158</v>
      </c>
      <c r="T17" s="26"/>
      <c r="V17" s="46">
        <v>1</v>
      </c>
      <c r="W17" s="47" t="s">
        <v>8</v>
      </c>
      <c r="Y17" s="48">
        <v>0.19</v>
      </c>
    </row>
    <row r="18" spans="1:25" x14ac:dyDescent="0.2">
      <c r="A18" s="66">
        <f t="shared" si="0"/>
        <v>0</v>
      </c>
      <c r="B18" s="53"/>
      <c r="C18" s="10" t="str">
        <f t="shared" si="2"/>
        <v/>
      </c>
      <c r="D18" s="50"/>
      <c r="E18" s="49"/>
      <c r="F18" s="47"/>
      <c r="G18" s="51"/>
      <c r="H18" s="67">
        <f t="shared" si="3"/>
        <v>0</v>
      </c>
      <c r="I18" s="67">
        <f t="shared" si="4"/>
        <v>0</v>
      </c>
      <c r="J18" s="67">
        <f t="shared" si="6"/>
        <v>-949.90000000000009</v>
      </c>
      <c r="K18" s="47"/>
      <c r="L18" s="52"/>
      <c r="M18" s="67">
        <f t="shared" si="1"/>
        <v>0</v>
      </c>
      <c r="N18" s="67">
        <f t="shared" si="5"/>
        <v>0</v>
      </c>
      <c r="O18" s="14"/>
      <c r="Q18" s="93">
        <v>6</v>
      </c>
      <c r="R18" s="88" t="str">
        <f t="shared" si="7"/>
        <v>Representaie</v>
      </c>
      <c r="S18" s="89">
        <f t="shared" si="8"/>
        <v>0</v>
      </c>
      <c r="T18" s="26"/>
      <c r="V18" s="46">
        <v>2</v>
      </c>
      <c r="W18" s="47" t="s">
        <v>90</v>
      </c>
      <c r="X18" s="8"/>
      <c r="Y18" s="48">
        <v>0.2</v>
      </c>
    </row>
    <row r="19" spans="1:25" x14ac:dyDescent="0.2">
      <c r="A19" s="66">
        <f t="shared" si="0"/>
        <v>0</v>
      </c>
      <c r="B19" s="53"/>
      <c r="C19" s="10" t="str">
        <f t="shared" si="2"/>
        <v/>
      </c>
      <c r="D19" s="50"/>
      <c r="E19" s="49"/>
      <c r="F19" s="47"/>
      <c r="G19" s="51"/>
      <c r="H19" s="67">
        <f t="shared" si="3"/>
        <v>0</v>
      </c>
      <c r="I19" s="67">
        <f t="shared" si="4"/>
        <v>0</v>
      </c>
      <c r="J19" s="67">
        <f t="shared" si="6"/>
        <v>-949.90000000000009</v>
      </c>
      <c r="K19" s="47"/>
      <c r="L19" s="52"/>
      <c r="M19" s="67">
        <f t="shared" si="1"/>
        <v>0</v>
      </c>
      <c r="N19" s="67">
        <f t="shared" si="5"/>
        <v>0</v>
      </c>
      <c r="O19" s="14"/>
      <c r="Q19" s="93">
        <v>7</v>
      </c>
      <c r="R19" s="88" t="str">
        <f t="shared" si="7"/>
        <v>Autokosten</v>
      </c>
      <c r="S19" s="89">
        <f t="shared" si="8"/>
        <v>0</v>
      </c>
      <c r="T19" s="26"/>
      <c r="V19" s="46">
        <v>3</v>
      </c>
      <c r="W19" s="47" t="s">
        <v>11</v>
      </c>
      <c r="X19" s="8"/>
      <c r="Y19" s="48">
        <v>0.06</v>
      </c>
    </row>
    <row r="20" spans="1:25" x14ac:dyDescent="0.2">
      <c r="A20" s="66">
        <f t="shared" si="0"/>
        <v>0</v>
      </c>
      <c r="B20" s="53"/>
      <c r="C20" s="10" t="str">
        <f t="shared" si="2"/>
        <v/>
      </c>
      <c r="D20" s="50"/>
      <c r="E20" s="49"/>
      <c r="F20" s="47"/>
      <c r="G20" s="51"/>
      <c r="H20" s="67">
        <f t="shared" si="3"/>
        <v>0</v>
      </c>
      <c r="I20" s="67">
        <f t="shared" si="4"/>
        <v>0</v>
      </c>
      <c r="J20" s="67">
        <f t="shared" si="6"/>
        <v>-949.90000000000009</v>
      </c>
      <c r="K20" s="47"/>
      <c r="L20" s="52"/>
      <c r="M20" s="67">
        <f t="shared" si="1"/>
        <v>0</v>
      </c>
      <c r="N20" s="67">
        <f t="shared" si="5"/>
        <v>0</v>
      </c>
      <c r="O20" s="14"/>
      <c r="Q20" s="93">
        <v>8</v>
      </c>
      <c r="R20" s="88" t="str">
        <f t="shared" si="7"/>
        <v>Loonkosten</v>
      </c>
      <c r="S20" s="89">
        <f t="shared" si="8"/>
        <v>1491.5966386554621</v>
      </c>
      <c r="T20" s="26"/>
      <c r="V20" s="46">
        <v>4</v>
      </c>
      <c r="W20" s="47" t="s">
        <v>14</v>
      </c>
      <c r="X20" s="8"/>
      <c r="Y20" s="48">
        <v>0</v>
      </c>
    </row>
    <row r="21" spans="1:25" x14ac:dyDescent="0.2">
      <c r="A21" s="66">
        <f t="shared" si="0"/>
        <v>0</v>
      </c>
      <c r="B21" s="53"/>
      <c r="C21" s="10" t="str">
        <f t="shared" si="2"/>
        <v/>
      </c>
      <c r="D21" s="50"/>
      <c r="E21" s="49"/>
      <c r="F21" s="47"/>
      <c r="G21" s="51"/>
      <c r="H21" s="67">
        <f t="shared" si="3"/>
        <v>0</v>
      </c>
      <c r="I21" s="67">
        <f t="shared" si="4"/>
        <v>0</v>
      </c>
      <c r="J21" s="67">
        <f t="shared" si="6"/>
        <v>-949.90000000000009</v>
      </c>
      <c r="K21" s="47"/>
      <c r="L21" s="52"/>
      <c r="M21" s="67">
        <f t="shared" si="1"/>
        <v>0</v>
      </c>
      <c r="N21" s="67">
        <f t="shared" si="5"/>
        <v>0</v>
      </c>
      <c r="O21" s="14"/>
      <c r="Q21" s="93">
        <v>9</v>
      </c>
      <c r="R21" s="88" t="str">
        <f t="shared" si="7"/>
        <v>Bankkosten</v>
      </c>
      <c r="S21" s="89">
        <f t="shared" si="8"/>
        <v>0</v>
      </c>
      <c r="T21" s="26"/>
      <c r="V21" s="46">
        <v>5</v>
      </c>
      <c r="W21" s="47" t="s">
        <v>15</v>
      </c>
      <c r="X21" s="8"/>
    </row>
    <row r="22" spans="1:25" x14ac:dyDescent="0.2">
      <c r="A22" s="66">
        <f t="shared" si="0"/>
        <v>0</v>
      </c>
      <c r="B22" s="53"/>
      <c r="C22" s="10" t="str">
        <f t="shared" si="2"/>
        <v/>
      </c>
      <c r="D22" s="50"/>
      <c r="E22" s="49"/>
      <c r="F22" s="47"/>
      <c r="G22" s="51"/>
      <c r="H22" s="67">
        <f t="shared" si="3"/>
        <v>0</v>
      </c>
      <c r="I22" s="67">
        <f t="shared" si="4"/>
        <v>0</v>
      </c>
      <c r="J22" s="67">
        <f t="shared" si="6"/>
        <v>-949.90000000000009</v>
      </c>
      <c r="K22" s="47"/>
      <c r="L22" s="52"/>
      <c r="M22" s="67">
        <f t="shared" si="1"/>
        <v>0</v>
      </c>
      <c r="N22" s="67">
        <f t="shared" si="5"/>
        <v>0</v>
      </c>
      <c r="O22" s="14"/>
      <c r="Q22" s="93">
        <v>10</v>
      </c>
      <c r="R22" s="88" t="str">
        <f t="shared" si="7"/>
        <v>Rente</v>
      </c>
      <c r="S22" s="89">
        <f t="shared" si="8"/>
        <v>0</v>
      </c>
      <c r="T22" s="26"/>
      <c r="V22" s="46">
        <v>6</v>
      </c>
      <c r="W22" s="47" t="s">
        <v>67</v>
      </c>
      <c r="X22" s="8"/>
    </row>
    <row r="23" spans="1:25" x14ac:dyDescent="0.2">
      <c r="A23" s="66">
        <f t="shared" si="0"/>
        <v>0</v>
      </c>
      <c r="B23" s="53"/>
      <c r="C23" s="10" t="str">
        <f t="shared" si="2"/>
        <v/>
      </c>
      <c r="D23" s="50"/>
      <c r="E23" s="49"/>
      <c r="F23" s="47"/>
      <c r="G23" s="51"/>
      <c r="H23" s="67">
        <f t="shared" si="3"/>
        <v>0</v>
      </c>
      <c r="I23" s="67">
        <f t="shared" si="4"/>
        <v>0</v>
      </c>
      <c r="J23" s="67">
        <f t="shared" si="6"/>
        <v>-949.90000000000009</v>
      </c>
      <c r="K23" s="47"/>
      <c r="L23" s="52"/>
      <c r="M23" s="67">
        <f t="shared" si="1"/>
        <v>0</v>
      </c>
      <c r="N23" s="67">
        <f t="shared" si="5"/>
        <v>0</v>
      </c>
      <c r="O23" s="14"/>
      <c r="Q23" s="19"/>
      <c r="R23" s="20"/>
      <c r="S23" s="21"/>
      <c r="T23" s="26"/>
      <c r="V23" s="46">
        <v>7</v>
      </c>
      <c r="W23" s="47" t="s">
        <v>18</v>
      </c>
      <c r="X23" s="8"/>
      <c r="Y23" s="8"/>
    </row>
    <row r="24" spans="1:25" x14ac:dyDescent="0.2">
      <c r="A24" s="66">
        <f t="shared" si="0"/>
        <v>0</v>
      </c>
      <c r="B24" s="53"/>
      <c r="C24" s="10" t="str">
        <f t="shared" si="2"/>
        <v/>
      </c>
      <c r="D24" s="50"/>
      <c r="E24" s="49"/>
      <c r="F24" s="47"/>
      <c r="G24" s="51"/>
      <c r="H24" s="67">
        <f t="shared" si="3"/>
        <v>0</v>
      </c>
      <c r="I24" s="67">
        <f t="shared" si="4"/>
        <v>0</v>
      </c>
      <c r="J24" s="67">
        <f t="shared" si="6"/>
        <v>-949.90000000000009</v>
      </c>
      <c r="K24" s="47"/>
      <c r="L24" s="52"/>
      <c r="M24" s="67">
        <f t="shared" si="1"/>
        <v>0</v>
      </c>
      <c r="N24" s="67">
        <f t="shared" si="5"/>
        <v>0</v>
      </c>
      <c r="O24" s="14"/>
      <c r="Q24" s="19"/>
      <c r="R24" s="13" t="s">
        <v>13</v>
      </c>
      <c r="S24" s="7">
        <f>SUM(S13:S23)</f>
        <v>895.81267507002792</v>
      </c>
      <c r="T24" s="27" t="s">
        <v>53</v>
      </c>
      <c r="V24" s="46">
        <v>8</v>
      </c>
      <c r="W24" s="47" t="s">
        <v>19</v>
      </c>
      <c r="X24" s="8"/>
      <c r="Y24" s="8"/>
    </row>
    <row r="25" spans="1:25" x14ac:dyDescent="0.2">
      <c r="A25" s="66">
        <f t="shared" si="0"/>
        <v>0</v>
      </c>
      <c r="B25" s="53"/>
      <c r="C25" s="10" t="str">
        <f t="shared" si="2"/>
        <v/>
      </c>
      <c r="D25" s="50"/>
      <c r="E25" s="49"/>
      <c r="F25" s="47"/>
      <c r="G25" s="51"/>
      <c r="H25" s="67">
        <f t="shared" si="3"/>
        <v>0</v>
      </c>
      <c r="I25" s="67">
        <f t="shared" si="4"/>
        <v>0</v>
      </c>
      <c r="J25" s="67">
        <f t="shared" si="6"/>
        <v>-949.90000000000009</v>
      </c>
      <c r="K25" s="47"/>
      <c r="L25" s="52"/>
      <c r="M25" s="67">
        <f t="shared" si="1"/>
        <v>0</v>
      </c>
      <c r="N25" s="67">
        <f t="shared" si="5"/>
        <v>0</v>
      </c>
      <c r="O25" s="14"/>
      <c r="Q25" s="22"/>
      <c r="R25" s="23"/>
      <c r="S25" s="24"/>
      <c r="T25" s="25"/>
      <c r="V25" s="46">
        <v>9</v>
      </c>
      <c r="W25" s="47" t="s">
        <v>20</v>
      </c>
      <c r="X25" s="8"/>
      <c r="Y25" s="8"/>
    </row>
    <row r="26" spans="1:25" x14ac:dyDescent="0.2">
      <c r="A26" s="66">
        <f t="shared" si="0"/>
        <v>0</v>
      </c>
      <c r="B26" s="53"/>
      <c r="C26" s="10" t="str">
        <f t="shared" si="2"/>
        <v/>
      </c>
      <c r="D26" s="50"/>
      <c r="E26" s="49"/>
      <c r="F26" s="47"/>
      <c r="G26" s="51"/>
      <c r="H26" s="67">
        <f t="shared" si="3"/>
        <v>0</v>
      </c>
      <c r="I26" s="67">
        <f t="shared" si="4"/>
        <v>0</v>
      </c>
      <c r="J26" s="67">
        <f t="shared" si="6"/>
        <v>-949.90000000000009</v>
      </c>
      <c r="K26" s="47"/>
      <c r="L26" s="52"/>
      <c r="M26" s="67">
        <f t="shared" si="1"/>
        <v>0</v>
      </c>
      <c r="N26" s="67">
        <f t="shared" si="5"/>
        <v>0</v>
      </c>
      <c r="O26" s="14"/>
      <c r="V26" s="46">
        <v>10</v>
      </c>
      <c r="W26" s="47" t="s">
        <v>21</v>
      </c>
      <c r="X26" s="8"/>
      <c r="Y26" s="8"/>
    </row>
    <row r="27" spans="1:25" ht="12" customHeight="1" x14ac:dyDescent="0.2">
      <c r="A27" s="66">
        <f t="shared" si="0"/>
        <v>0</v>
      </c>
      <c r="B27" s="53"/>
      <c r="C27" s="10" t="str">
        <f t="shared" si="2"/>
        <v/>
      </c>
      <c r="D27" s="50"/>
      <c r="E27" s="49"/>
      <c r="F27" s="47"/>
      <c r="G27" s="51"/>
      <c r="H27" s="67">
        <f t="shared" si="3"/>
        <v>0</v>
      </c>
      <c r="I27" s="67">
        <f t="shared" si="4"/>
        <v>0</v>
      </c>
      <c r="J27" s="67">
        <f t="shared" si="6"/>
        <v>-949.90000000000009</v>
      </c>
      <c r="K27" s="47"/>
      <c r="L27" s="52"/>
      <c r="M27" s="67">
        <f t="shared" si="1"/>
        <v>0</v>
      </c>
      <c r="N27" s="67">
        <f t="shared" si="5"/>
        <v>0</v>
      </c>
      <c r="O27" s="14"/>
      <c r="Q27" s="106" t="str">
        <f>Q10</f>
        <v>Administratie
Vul je naam in 2012</v>
      </c>
      <c r="R27" s="107"/>
      <c r="S27" s="108"/>
      <c r="V27" s="8"/>
      <c r="W27" s="8"/>
      <c r="X27" s="8"/>
      <c r="Y27" s="8"/>
    </row>
    <row r="28" spans="1:25" x14ac:dyDescent="0.2">
      <c r="A28" s="66">
        <f t="shared" si="0"/>
        <v>0</v>
      </c>
      <c r="B28" s="53"/>
      <c r="C28" s="10" t="str">
        <f t="shared" si="2"/>
        <v/>
      </c>
      <c r="D28" s="50"/>
      <c r="E28" s="49"/>
      <c r="F28" s="47"/>
      <c r="G28" s="51"/>
      <c r="H28" s="67">
        <f t="shared" ref="H28:H58" si="9">IF(E28="O",G28,0)</f>
        <v>0</v>
      </c>
      <c r="I28" s="67">
        <f t="shared" ref="I28:I58" si="10">IF(E28="B",-G28,0)</f>
        <v>0</v>
      </c>
      <c r="J28" s="67">
        <f t="shared" ref="J28:J58" si="11">J27+H28+I28</f>
        <v>-949.90000000000009</v>
      </c>
      <c r="K28" s="47"/>
      <c r="L28" s="52"/>
      <c r="M28" s="67">
        <f t="shared" ref="M28:M58" si="12">IF(E28="B",L28/(1+L28)*G28,-L28/(1+L28)*G28)</f>
        <v>0</v>
      </c>
      <c r="N28" s="67">
        <f t="shared" ref="N28:N58" si="13">IF(E28="B",G28-M28,-G28-M28)</f>
        <v>0</v>
      </c>
      <c r="O28" s="14"/>
      <c r="Q28" s="109"/>
      <c r="R28" s="110"/>
      <c r="S28" s="111"/>
      <c r="V28" s="11" t="str">
        <f>IF(SUM(V17:V26)&lt;&gt;55,"let op :  Er zijn dubbelingen of lege velden, zet prionummers netjes neer","")</f>
        <v/>
      </c>
      <c r="W28" s="8"/>
      <c r="X28" s="8"/>
      <c r="Y28" s="8"/>
    </row>
    <row r="29" spans="1:25" x14ac:dyDescent="0.2">
      <c r="A29" s="66">
        <f t="shared" si="0"/>
        <v>0</v>
      </c>
      <c r="B29" s="53"/>
      <c r="C29" s="10" t="str">
        <f t="shared" si="2"/>
        <v/>
      </c>
      <c r="D29" s="50"/>
      <c r="E29" s="49"/>
      <c r="F29" s="47"/>
      <c r="G29" s="51"/>
      <c r="H29" s="67">
        <f t="shared" si="9"/>
        <v>0</v>
      </c>
      <c r="I29" s="67">
        <f t="shared" si="10"/>
        <v>0</v>
      </c>
      <c r="J29" s="67">
        <f t="shared" si="11"/>
        <v>-949.90000000000009</v>
      </c>
      <c r="K29" s="47"/>
      <c r="L29" s="52"/>
      <c r="M29" s="67">
        <f t="shared" si="12"/>
        <v>0</v>
      </c>
      <c r="N29" s="67">
        <f t="shared" si="13"/>
        <v>0</v>
      </c>
      <c r="O29" s="14"/>
      <c r="Q29" s="112"/>
      <c r="R29" s="113"/>
      <c r="S29" s="114"/>
      <c r="V29" s="12"/>
      <c r="W29" s="8"/>
      <c r="X29" s="8"/>
      <c r="Y29" s="8"/>
    </row>
    <row r="30" spans="1:25" x14ac:dyDescent="0.2">
      <c r="A30" s="66">
        <f t="shared" si="0"/>
        <v>0</v>
      </c>
      <c r="B30" s="53"/>
      <c r="C30" s="10" t="str">
        <f t="shared" si="2"/>
        <v/>
      </c>
      <c r="D30" s="50"/>
      <c r="E30" s="49"/>
      <c r="F30" s="47"/>
      <c r="G30" s="51"/>
      <c r="H30" s="67">
        <f t="shared" si="9"/>
        <v>0</v>
      </c>
      <c r="I30" s="67">
        <f t="shared" si="10"/>
        <v>0</v>
      </c>
      <c r="J30" s="67">
        <f t="shared" si="11"/>
        <v>-949.90000000000009</v>
      </c>
      <c r="K30" s="47"/>
      <c r="L30" s="52"/>
      <c r="M30" s="67">
        <f t="shared" si="12"/>
        <v>0</v>
      </c>
      <c r="N30" s="67">
        <f t="shared" si="13"/>
        <v>0</v>
      </c>
      <c r="O30" s="14"/>
      <c r="Q30" s="80" t="s">
        <v>22</v>
      </c>
      <c r="R30" s="81"/>
      <c r="S30" s="82" t="s">
        <v>29</v>
      </c>
      <c r="V30" s="11" t="str">
        <f>IF(ISERROR(R13),"let op prio 1, niet ingevuld ?","")</f>
        <v/>
      </c>
      <c r="W30" s="8"/>
      <c r="X30" s="8"/>
      <c r="Y30" s="8"/>
    </row>
    <row r="31" spans="1:25" x14ac:dyDescent="0.2">
      <c r="A31" s="66">
        <f t="shared" si="0"/>
        <v>0</v>
      </c>
      <c r="B31" s="53"/>
      <c r="C31" s="10" t="str">
        <f t="shared" si="2"/>
        <v/>
      </c>
      <c r="D31" s="50"/>
      <c r="E31" s="49"/>
      <c r="F31" s="47"/>
      <c r="G31" s="51"/>
      <c r="H31" s="67">
        <f t="shared" si="9"/>
        <v>0</v>
      </c>
      <c r="I31" s="67">
        <f t="shared" si="10"/>
        <v>0</v>
      </c>
      <c r="J31" s="67">
        <f t="shared" si="11"/>
        <v>-949.90000000000009</v>
      </c>
      <c r="K31" s="47"/>
      <c r="L31" s="52"/>
      <c r="M31" s="67">
        <f t="shared" si="12"/>
        <v>0</v>
      </c>
      <c r="N31" s="67">
        <f t="shared" si="13"/>
        <v>0</v>
      </c>
      <c r="O31" s="14"/>
      <c r="Q31" s="41"/>
      <c r="R31" s="17"/>
      <c r="S31" s="18"/>
      <c r="V31" s="11" t="str">
        <f>IF(ISERROR(R14),"let op prio 2, niet ingevuld ?","")</f>
        <v/>
      </c>
      <c r="W31" s="8"/>
      <c r="X31" s="8"/>
      <c r="Y31" s="8"/>
    </row>
    <row r="32" spans="1:25" x14ac:dyDescent="0.2">
      <c r="A32" s="66">
        <f t="shared" si="0"/>
        <v>0</v>
      </c>
      <c r="B32" s="53"/>
      <c r="C32" s="10" t="str">
        <f t="shared" si="2"/>
        <v/>
      </c>
      <c r="D32" s="50"/>
      <c r="E32" s="49"/>
      <c r="F32" s="47"/>
      <c r="G32" s="51"/>
      <c r="H32" s="67">
        <f t="shared" si="9"/>
        <v>0</v>
      </c>
      <c r="I32" s="67">
        <f t="shared" si="10"/>
        <v>0</v>
      </c>
      <c r="J32" s="67">
        <f t="shared" si="11"/>
        <v>-949.90000000000009</v>
      </c>
      <c r="K32" s="47"/>
      <c r="L32" s="52"/>
      <c r="M32" s="67">
        <f t="shared" si="12"/>
        <v>0</v>
      </c>
      <c r="N32" s="67">
        <f t="shared" si="13"/>
        <v>0</v>
      </c>
      <c r="O32" s="14"/>
      <c r="Q32" s="90" t="s">
        <v>24</v>
      </c>
      <c r="R32" s="91"/>
      <c r="S32" s="92">
        <f>J9</f>
        <v>-949.90000000000009</v>
      </c>
      <c r="T32" s="1"/>
      <c r="V32" s="11" t="str">
        <f>IF(ISERROR(R15),"let op prio 3, niet ingevuld ?","")</f>
        <v/>
      </c>
      <c r="W32" s="8"/>
      <c r="X32" s="8"/>
      <c r="Y32" s="8"/>
    </row>
    <row r="33" spans="1:25" x14ac:dyDescent="0.2">
      <c r="A33" s="66">
        <f t="shared" si="0"/>
        <v>0</v>
      </c>
      <c r="B33" s="53"/>
      <c r="C33" s="10" t="str">
        <f t="shared" si="2"/>
        <v/>
      </c>
      <c r="D33" s="50"/>
      <c r="E33" s="49"/>
      <c r="F33" s="47"/>
      <c r="G33" s="51"/>
      <c r="H33" s="67">
        <f t="shared" si="9"/>
        <v>0</v>
      </c>
      <c r="I33" s="67">
        <f t="shared" si="10"/>
        <v>0</v>
      </c>
      <c r="J33" s="67">
        <f t="shared" si="11"/>
        <v>-949.90000000000009</v>
      </c>
      <c r="K33" s="47"/>
      <c r="L33" s="52"/>
      <c r="M33" s="67">
        <f t="shared" si="12"/>
        <v>0</v>
      </c>
      <c r="N33" s="67">
        <f t="shared" si="13"/>
        <v>0</v>
      </c>
      <c r="O33" s="14"/>
      <c r="Q33" s="90" t="s">
        <v>25</v>
      </c>
      <c r="R33" s="91"/>
      <c r="S33" s="92">
        <f>M9</f>
        <v>164.087324929972</v>
      </c>
      <c r="T33" s="1"/>
      <c r="V33" s="11" t="str">
        <f>IF(ISERROR(R16),"let op prio 4, niet ingevuld ?","")</f>
        <v/>
      </c>
      <c r="W33" s="8"/>
      <c r="X33" s="8"/>
      <c r="Y33" s="8"/>
    </row>
    <row r="34" spans="1:25" x14ac:dyDescent="0.2">
      <c r="A34" s="66">
        <f t="shared" si="0"/>
        <v>0</v>
      </c>
      <c r="B34" s="53"/>
      <c r="C34" s="10" t="str">
        <f t="shared" si="2"/>
        <v/>
      </c>
      <c r="D34" s="50"/>
      <c r="E34" s="49"/>
      <c r="F34" s="47"/>
      <c r="G34" s="51"/>
      <c r="H34" s="67">
        <f t="shared" si="9"/>
        <v>0</v>
      </c>
      <c r="I34" s="67">
        <f t="shared" si="10"/>
        <v>0</v>
      </c>
      <c r="J34" s="67">
        <f t="shared" si="11"/>
        <v>-949.90000000000009</v>
      </c>
      <c r="K34" s="47"/>
      <c r="L34" s="52"/>
      <c r="M34" s="67">
        <f t="shared" si="12"/>
        <v>0</v>
      </c>
      <c r="N34" s="67">
        <f t="shared" si="13"/>
        <v>0</v>
      </c>
      <c r="O34" s="14"/>
      <c r="Q34" s="90" t="s">
        <v>26</v>
      </c>
      <c r="R34" s="91"/>
      <c r="S34" s="92">
        <f>-G8</f>
        <v>-110</v>
      </c>
      <c r="T34" s="1"/>
      <c r="V34" s="6" t="str">
        <f>IF(ISERROR(R17),"let op prio 5, niet ingevuld ?","")</f>
        <v/>
      </c>
      <c r="X34" s="8"/>
      <c r="Y34" s="8"/>
    </row>
    <row r="35" spans="1:25" x14ac:dyDescent="0.2">
      <c r="A35" s="66">
        <f t="shared" si="0"/>
        <v>0</v>
      </c>
      <c r="B35" s="53"/>
      <c r="C35" s="10" t="str">
        <f t="shared" si="2"/>
        <v/>
      </c>
      <c r="D35" s="50"/>
      <c r="E35" s="49"/>
      <c r="F35" s="47"/>
      <c r="G35" s="51"/>
      <c r="H35" s="67">
        <f t="shared" si="9"/>
        <v>0</v>
      </c>
      <c r="I35" s="67">
        <f t="shared" si="10"/>
        <v>0</v>
      </c>
      <c r="J35" s="67">
        <f t="shared" si="11"/>
        <v>-949.90000000000009</v>
      </c>
      <c r="K35" s="47"/>
      <c r="L35" s="52"/>
      <c r="M35" s="67">
        <f t="shared" si="12"/>
        <v>0</v>
      </c>
      <c r="N35" s="67">
        <f t="shared" si="13"/>
        <v>0</v>
      </c>
      <c r="O35" s="14"/>
      <c r="Q35" s="19"/>
      <c r="R35" s="20"/>
      <c r="S35" s="21"/>
      <c r="T35" s="1"/>
    </row>
    <row r="36" spans="1:25" x14ac:dyDescent="0.2">
      <c r="A36" s="66">
        <f t="shared" si="0"/>
        <v>0</v>
      </c>
      <c r="B36" s="53"/>
      <c r="C36" s="10" t="str">
        <f t="shared" si="2"/>
        <v/>
      </c>
      <c r="D36" s="50"/>
      <c r="E36" s="49"/>
      <c r="F36" s="47"/>
      <c r="G36" s="51"/>
      <c r="H36" s="67">
        <f t="shared" si="9"/>
        <v>0</v>
      </c>
      <c r="I36" s="67">
        <f t="shared" si="10"/>
        <v>0</v>
      </c>
      <c r="J36" s="67">
        <f t="shared" si="11"/>
        <v>-949.90000000000009</v>
      </c>
      <c r="K36" s="47"/>
      <c r="L36" s="52"/>
      <c r="M36" s="67">
        <f t="shared" si="12"/>
        <v>0</v>
      </c>
      <c r="N36" s="67">
        <f t="shared" si="13"/>
        <v>0</v>
      </c>
      <c r="O36" s="14"/>
      <c r="Q36" s="19"/>
      <c r="R36" s="13" t="s">
        <v>13</v>
      </c>
      <c r="S36" s="7">
        <f>SUM(S32:S35)</f>
        <v>-895.81267507002804</v>
      </c>
      <c r="T36" s="16" t="s">
        <v>54</v>
      </c>
      <c r="V36" s="6" t="str">
        <f>IF(ISERROR(R18),"let op prio 6, niet ingevuld ?","")</f>
        <v/>
      </c>
    </row>
    <row r="37" spans="1:25" x14ac:dyDescent="0.2">
      <c r="A37" s="66">
        <f t="shared" si="0"/>
        <v>0</v>
      </c>
      <c r="B37" s="53"/>
      <c r="C37" s="10" t="str">
        <f t="shared" si="2"/>
        <v/>
      </c>
      <c r="D37" s="50"/>
      <c r="E37" s="49"/>
      <c r="F37" s="47"/>
      <c r="G37" s="51"/>
      <c r="H37" s="67">
        <f t="shared" si="9"/>
        <v>0</v>
      </c>
      <c r="I37" s="67">
        <f t="shared" si="10"/>
        <v>0</v>
      </c>
      <c r="J37" s="67">
        <f t="shared" si="11"/>
        <v>-949.90000000000009</v>
      </c>
      <c r="K37" s="47"/>
      <c r="L37" s="52"/>
      <c r="M37" s="67">
        <f t="shared" si="12"/>
        <v>0</v>
      </c>
      <c r="N37" s="67">
        <f t="shared" si="13"/>
        <v>0</v>
      </c>
      <c r="O37" s="14"/>
      <c r="Q37" s="28"/>
      <c r="R37" s="29"/>
      <c r="S37" s="30"/>
      <c r="T37" s="1"/>
      <c r="V37" s="6" t="str">
        <f>IF(ISERROR(R19),"let op prio7, niet ingevuld ?","")</f>
        <v/>
      </c>
    </row>
    <row r="38" spans="1:25" x14ac:dyDescent="0.2">
      <c r="A38" s="66">
        <f t="shared" si="0"/>
        <v>0</v>
      </c>
      <c r="B38" s="53"/>
      <c r="C38" s="10" t="str">
        <f t="shared" si="2"/>
        <v/>
      </c>
      <c r="D38" s="50"/>
      <c r="E38" s="49"/>
      <c r="F38" s="47"/>
      <c r="G38" s="51"/>
      <c r="H38" s="67">
        <f t="shared" si="9"/>
        <v>0</v>
      </c>
      <c r="I38" s="67">
        <f t="shared" si="10"/>
        <v>0</v>
      </c>
      <c r="J38" s="67">
        <f t="shared" si="11"/>
        <v>-949.90000000000009</v>
      </c>
      <c r="K38" s="47"/>
      <c r="L38" s="52"/>
      <c r="M38" s="67">
        <f t="shared" si="12"/>
        <v>0</v>
      </c>
      <c r="N38" s="67">
        <f t="shared" si="13"/>
        <v>0</v>
      </c>
      <c r="O38" s="14"/>
      <c r="Q38" s="8"/>
      <c r="R38" s="8"/>
      <c r="S38" s="9">
        <f>S24+S36</f>
        <v>0</v>
      </c>
      <c r="T38" s="9"/>
      <c r="V38" s="6" t="str">
        <f>IF(ISERROR(R20),"let op prio 8, niet ingevuld ?","")</f>
        <v/>
      </c>
    </row>
    <row r="39" spans="1:25" x14ac:dyDescent="0.2">
      <c r="A39" s="66">
        <f t="shared" si="0"/>
        <v>0</v>
      </c>
      <c r="B39" s="53"/>
      <c r="C39" s="10" t="str">
        <f t="shared" si="2"/>
        <v/>
      </c>
      <c r="D39" s="50"/>
      <c r="E39" s="49"/>
      <c r="F39" s="47"/>
      <c r="G39" s="51"/>
      <c r="H39" s="67">
        <f t="shared" si="9"/>
        <v>0</v>
      </c>
      <c r="I39" s="67">
        <f t="shared" si="10"/>
        <v>0</v>
      </c>
      <c r="J39" s="67">
        <f t="shared" si="11"/>
        <v>-949.90000000000009</v>
      </c>
      <c r="K39" s="47"/>
      <c r="L39" s="52"/>
      <c r="M39" s="67">
        <f t="shared" si="12"/>
        <v>0</v>
      </c>
      <c r="N39" s="67">
        <f t="shared" si="13"/>
        <v>0</v>
      </c>
      <c r="O39" s="14"/>
      <c r="Q39" s="12" t="str">
        <f>IF(S38&lt;&gt;0,"Categorie nog invullen ? Of B O ? Of nummering nog goed zetten ? Kijk na !","")</f>
        <v/>
      </c>
      <c r="R39" s="8"/>
      <c r="S39" s="1"/>
      <c r="T39" s="1"/>
      <c r="V39" s="6" t="str">
        <f>IF(ISERROR(R21),"let op prio 9, niet ingevuld ?","")</f>
        <v/>
      </c>
    </row>
    <row r="40" spans="1:25" x14ac:dyDescent="0.2">
      <c r="A40" s="66">
        <f t="shared" si="0"/>
        <v>0</v>
      </c>
      <c r="B40" s="53"/>
      <c r="C40" s="10" t="str">
        <f t="shared" si="2"/>
        <v/>
      </c>
      <c r="D40" s="50"/>
      <c r="E40" s="49"/>
      <c r="F40" s="47"/>
      <c r="G40" s="51"/>
      <c r="H40" s="67">
        <f t="shared" si="9"/>
        <v>0</v>
      </c>
      <c r="I40" s="67">
        <f t="shared" si="10"/>
        <v>0</v>
      </c>
      <c r="J40" s="67">
        <f t="shared" si="11"/>
        <v>-949.90000000000009</v>
      </c>
      <c r="K40" s="47"/>
      <c r="L40" s="52"/>
      <c r="M40" s="67">
        <f t="shared" si="12"/>
        <v>0</v>
      </c>
      <c r="N40" s="67">
        <f t="shared" si="13"/>
        <v>0</v>
      </c>
      <c r="O40" s="14"/>
      <c r="V40" s="6" t="str">
        <f>IF(ISERROR(R22),"let op prio 10, niet ingevuld ?","")</f>
        <v/>
      </c>
    </row>
    <row r="41" spans="1:25" x14ac:dyDescent="0.2">
      <c r="A41" s="66">
        <f t="shared" si="0"/>
        <v>0</v>
      </c>
      <c r="B41" s="53"/>
      <c r="C41" s="10" t="str">
        <f t="shared" si="2"/>
        <v/>
      </c>
      <c r="D41" s="50"/>
      <c r="E41" s="49"/>
      <c r="F41" s="47"/>
      <c r="G41" s="51"/>
      <c r="H41" s="67">
        <f t="shared" si="9"/>
        <v>0</v>
      </c>
      <c r="I41" s="67">
        <f t="shared" si="10"/>
        <v>0</v>
      </c>
      <c r="J41" s="67">
        <f t="shared" si="11"/>
        <v>-949.90000000000009</v>
      </c>
      <c r="K41" s="47"/>
      <c r="L41" s="52"/>
      <c r="M41" s="67">
        <f t="shared" si="12"/>
        <v>0</v>
      </c>
      <c r="N41" s="67">
        <f t="shared" si="13"/>
        <v>0</v>
      </c>
      <c r="O41" s="14"/>
      <c r="Q41" s="83" t="s">
        <v>55</v>
      </c>
      <c r="R41" s="84"/>
      <c r="V41" s="5"/>
    </row>
    <row r="42" spans="1:25" x14ac:dyDescent="0.2">
      <c r="A42" s="66">
        <f t="shared" si="0"/>
        <v>0</v>
      </c>
      <c r="B42" s="53"/>
      <c r="C42" s="10" t="str">
        <f t="shared" si="2"/>
        <v/>
      </c>
      <c r="D42" s="50"/>
      <c r="E42" s="49"/>
      <c r="F42" s="47"/>
      <c r="G42" s="51"/>
      <c r="H42" s="67">
        <f t="shared" si="9"/>
        <v>0</v>
      </c>
      <c r="I42" s="67">
        <f t="shared" si="10"/>
        <v>0</v>
      </c>
      <c r="J42" s="67">
        <f t="shared" si="11"/>
        <v>-949.90000000000009</v>
      </c>
      <c r="K42" s="47"/>
      <c r="L42" s="52"/>
      <c r="M42" s="67">
        <f t="shared" si="12"/>
        <v>0</v>
      </c>
      <c r="N42" s="67">
        <f t="shared" si="13"/>
        <v>0</v>
      </c>
      <c r="O42" s="14"/>
      <c r="Q42" s="34" t="s">
        <v>43</v>
      </c>
      <c r="R42" s="34" t="s">
        <v>44</v>
      </c>
      <c r="S42" s="35" t="s">
        <v>28</v>
      </c>
      <c r="T42" s="35" t="s">
        <v>27</v>
      </c>
      <c r="U42" s="34" t="s">
        <v>4</v>
      </c>
      <c r="V42" s="5"/>
    </row>
    <row r="43" spans="1:25" x14ac:dyDescent="0.2">
      <c r="A43" s="66">
        <f t="shared" si="0"/>
        <v>0</v>
      </c>
      <c r="B43" s="53"/>
      <c r="C43" s="10" t="str">
        <f t="shared" si="2"/>
        <v/>
      </c>
      <c r="D43" s="50"/>
      <c r="E43" s="49"/>
      <c r="F43" s="47"/>
      <c r="G43" s="51"/>
      <c r="H43" s="67">
        <f t="shared" si="9"/>
        <v>0</v>
      </c>
      <c r="I43" s="67">
        <f t="shared" si="10"/>
        <v>0</v>
      </c>
      <c r="J43" s="67">
        <f t="shared" si="11"/>
        <v>-949.90000000000009</v>
      </c>
      <c r="K43" s="47"/>
      <c r="L43" s="52"/>
      <c r="M43" s="67">
        <f t="shared" si="12"/>
        <v>0</v>
      </c>
      <c r="N43" s="67">
        <f t="shared" si="13"/>
        <v>0</v>
      </c>
      <c r="O43" s="14"/>
      <c r="Q43" s="31">
        <v>1</v>
      </c>
      <c r="R43" s="94" t="s">
        <v>30</v>
      </c>
      <c r="S43" s="95">
        <f>SUMPRODUCT(($E$11:E1003="O")*($C$11:C1003=Q43)*($M$11:M1003))</f>
        <v>0</v>
      </c>
      <c r="T43" s="95">
        <f>SUMPRODUCT(($E$11:E1003="B")*($C$11:C1003=Q43)*($M$11:M1003))</f>
        <v>0</v>
      </c>
      <c r="U43" s="96">
        <f t="shared" ref="U43:U45" si="14">T43+S43</f>
        <v>0</v>
      </c>
      <c r="V43" s="5"/>
    </row>
    <row r="44" spans="1:25" x14ac:dyDescent="0.2">
      <c r="A44" s="66">
        <f t="shared" si="0"/>
        <v>0</v>
      </c>
      <c r="B44" s="53"/>
      <c r="C44" s="10" t="str">
        <f t="shared" si="2"/>
        <v/>
      </c>
      <c r="D44" s="50"/>
      <c r="E44" s="49"/>
      <c r="F44" s="47"/>
      <c r="G44" s="51"/>
      <c r="H44" s="67">
        <f t="shared" si="9"/>
        <v>0</v>
      </c>
      <c r="I44" s="67">
        <f t="shared" si="10"/>
        <v>0</v>
      </c>
      <c r="J44" s="67">
        <f t="shared" si="11"/>
        <v>-949.90000000000009</v>
      </c>
      <c r="K44" s="47"/>
      <c r="L44" s="52"/>
      <c r="M44" s="67">
        <f t="shared" si="12"/>
        <v>0</v>
      </c>
      <c r="N44" s="67">
        <f t="shared" si="13"/>
        <v>0</v>
      </c>
      <c r="O44" s="14"/>
      <c r="Q44" s="32">
        <v>2</v>
      </c>
      <c r="R44" s="97" t="s">
        <v>31</v>
      </c>
      <c r="S44" s="98">
        <f>SUMPRODUCT(($E$11:E1004="O")*($C$11:C1004=Q44)*($M$11:M1004))</f>
        <v>-125.00000000000001</v>
      </c>
      <c r="T44" s="98">
        <f>SUMPRODUCT(($E$11:E1004="B")*($C$11:C1004=Q44)*($M$11:M1004))</f>
        <v>289.087324929972</v>
      </c>
      <c r="U44" s="89">
        <f>T44+S44</f>
        <v>164.087324929972</v>
      </c>
    </row>
    <row r="45" spans="1:25" x14ac:dyDescent="0.2">
      <c r="A45" s="66">
        <f t="shared" si="0"/>
        <v>0</v>
      </c>
      <c r="B45" s="53"/>
      <c r="C45" s="10" t="str">
        <f t="shared" si="2"/>
        <v/>
      </c>
      <c r="D45" s="50"/>
      <c r="E45" s="49"/>
      <c r="F45" s="47"/>
      <c r="G45" s="51"/>
      <c r="H45" s="67">
        <f t="shared" si="9"/>
        <v>0</v>
      </c>
      <c r="I45" s="67">
        <f t="shared" si="10"/>
        <v>0</v>
      </c>
      <c r="J45" s="67">
        <f t="shared" si="11"/>
        <v>-949.90000000000009</v>
      </c>
      <c r="K45" s="47"/>
      <c r="L45" s="52"/>
      <c r="M45" s="67">
        <f t="shared" si="12"/>
        <v>0</v>
      </c>
      <c r="N45" s="67">
        <f t="shared" si="13"/>
        <v>0</v>
      </c>
      <c r="O45" s="14"/>
      <c r="Q45" s="32">
        <v>3</v>
      </c>
      <c r="R45" s="99" t="s">
        <v>32</v>
      </c>
      <c r="S45" s="100">
        <f>SUMPRODUCT(($E$11:E1005="O")*($C$11:C1005=Q45)*($M$11:M1005))</f>
        <v>0</v>
      </c>
      <c r="T45" s="100">
        <f>SUMPRODUCT(($E$11:E1005="B")*($C$11:C1005=Q45)*($M$11:M1005))</f>
        <v>0</v>
      </c>
      <c r="U45" s="101">
        <f t="shared" si="14"/>
        <v>0</v>
      </c>
    </row>
    <row r="46" spans="1:25" x14ac:dyDescent="0.2">
      <c r="A46" s="66">
        <f t="shared" si="0"/>
        <v>0</v>
      </c>
      <c r="B46" s="53"/>
      <c r="C46" s="10" t="str">
        <f t="shared" si="2"/>
        <v/>
      </c>
      <c r="D46" s="50"/>
      <c r="E46" s="49"/>
      <c r="F46" s="47"/>
      <c r="G46" s="51"/>
      <c r="H46" s="67">
        <f t="shared" si="9"/>
        <v>0</v>
      </c>
      <c r="I46" s="67">
        <f t="shared" si="10"/>
        <v>0</v>
      </c>
      <c r="J46" s="67">
        <f t="shared" si="11"/>
        <v>-949.90000000000009</v>
      </c>
      <c r="K46" s="47"/>
      <c r="L46" s="52"/>
      <c r="M46" s="67">
        <f t="shared" si="12"/>
        <v>0</v>
      </c>
      <c r="N46" s="67">
        <f t="shared" si="13"/>
        <v>0</v>
      </c>
      <c r="O46" s="14"/>
      <c r="Q46" s="33" t="s">
        <v>45</v>
      </c>
      <c r="R46" s="102" t="s">
        <v>47</v>
      </c>
      <c r="S46" s="67">
        <f t="shared" ref="S46:U46" si="15">SUM(S43:S45)</f>
        <v>-125.00000000000001</v>
      </c>
      <c r="T46" s="67">
        <f t="shared" si="15"/>
        <v>289.087324929972</v>
      </c>
      <c r="U46" s="67">
        <f t="shared" si="15"/>
        <v>164.087324929972</v>
      </c>
    </row>
    <row r="47" spans="1:25" x14ac:dyDescent="0.2">
      <c r="A47" s="66">
        <f t="shared" si="0"/>
        <v>0</v>
      </c>
      <c r="B47" s="53"/>
      <c r="C47" s="10" t="str">
        <f t="shared" si="2"/>
        <v/>
      </c>
      <c r="D47" s="50"/>
      <c r="E47" s="49"/>
      <c r="F47" s="47"/>
      <c r="G47" s="51"/>
      <c r="H47" s="67">
        <f t="shared" si="9"/>
        <v>0</v>
      </c>
      <c r="I47" s="67">
        <f t="shared" si="10"/>
        <v>0</v>
      </c>
      <c r="J47" s="67">
        <f t="shared" si="11"/>
        <v>-949.90000000000009</v>
      </c>
      <c r="K47" s="47"/>
      <c r="L47" s="52"/>
      <c r="M47" s="67">
        <f t="shared" si="12"/>
        <v>0</v>
      </c>
      <c r="N47" s="67">
        <f t="shared" si="13"/>
        <v>0</v>
      </c>
      <c r="O47" s="14"/>
      <c r="Q47" s="32">
        <v>4</v>
      </c>
      <c r="R47" s="94" t="s">
        <v>33</v>
      </c>
      <c r="S47" s="95">
        <f>SUMPRODUCT(($E$11:E1006="O")*($C$11:C1006=Q47)*($M$11:M1006))</f>
        <v>0</v>
      </c>
      <c r="T47" s="95">
        <f>SUMPRODUCT(($E$11:E1006="B")*($C$11:C1006=Q47)*($M$11:M1006))</f>
        <v>0</v>
      </c>
      <c r="U47" s="96">
        <f>T47+S47</f>
        <v>0</v>
      </c>
    </row>
    <row r="48" spans="1:25" x14ac:dyDescent="0.2">
      <c r="A48" s="66">
        <f t="shared" si="0"/>
        <v>0</v>
      </c>
      <c r="B48" s="53"/>
      <c r="C48" s="10" t="str">
        <f t="shared" si="2"/>
        <v/>
      </c>
      <c r="D48" s="50"/>
      <c r="E48" s="49"/>
      <c r="F48" s="47"/>
      <c r="G48" s="51"/>
      <c r="H48" s="67">
        <f t="shared" si="9"/>
        <v>0</v>
      </c>
      <c r="I48" s="67">
        <f t="shared" si="10"/>
        <v>0</v>
      </c>
      <c r="J48" s="67">
        <f t="shared" si="11"/>
        <v>-949.90000000000009</v>
      </c>
      <c r="K48" s="47"/>
      <c r="L48" s="52"/>
      <c r="M48" s="67">
        <f t="shared" si="12"/>
        <v>0</v>
      </c>
      <c r="N48" s="67">
        <f t="shared" si="13"/>
        <v>0</v>
      </c>
      <c r="O48" s="14"/>
      <c r="Q48" s="32">
        <v>5</v>
      </c>
      <c r="R48" s="97" t="s">
        <v>34</v>
      </c>
      <c r="S48" s="98">
        <f>SUMPRODUCT(($E$11:E1007="O")*($C$11:C1007=Q48)*($M$11:M1007))</f>
        <v>0</v>
      </c>
      <c r="T48" s="98">
        <f>SUMPRODUCT(($E$11:E1007="B")*($C$11:C1007=Q48)*($M$11:M1007))</f>
        <v>0</v>
      </c>
      <c r="U48" s="89">
        <f>T48+S48</f>
        <v>0</v>
      </c>
    </row>
    <row r="49" spans="1:21" x14ac:dyDescent="0.2">
      <c r="A49" s="66">
        <f t="shared" si="0"/>
        <v>0</v>
      </c>
      <c r="B49" s="53"/>
      <c r="C49" s="10" t="str">
        <f t="shared" si="2"/>
        <v/>
      </c>
      <c r="D49" s="50"/>
      <c r="E49" s="49"/>
      <c r="F49" s="47"/>
      <c r="G49" s="51"/>
      <c r="H49" s="67">
        <f t="shared" si="9"/>
        <v>0</v>
      </c>
      <c r="I49" s="67">
        <f t="shared" si="10"/>
        <v>0</v>
      </c>
      <c r="J49" s="67">
        <f t="shared" si="11"/>
        <v>-949.90000000000009</v>
      </c>
      <c r="K49" s="47"/>
      <c r="L49" s="52"/>
      <c r="M49" s="67">
        <f t="shared" si="12"/>
        <v>0</v>
      </c>
      <c r="N49" s="67">
        <f t="shared" si="13"/>
        <v>0</v>
      </c>
      <c r="O49" s="14"/>
      <c r="Q49" s="32">
        <v>6</v>
      </c>
      <c r="R49" s="99" t="s">
        <v>35</v>
      </c>
      <c r="S49" s="100">
        <f>SUMPRODUCT(($E$11:E1008="O")*($C$11:C1008=Q49)*($M$11:M1008))</f>
        <v>0</v>
      </c>
      <c r="T49" s="100">
        <f>SUMPRODUCT(($E$11:E1008="B")*($C$11:C1008=Q49)*($M$11:M1008))</f>
        <v>0</v>
      </c>
      <c r="U49" s="101">
        <f>T49+S49</f>
        <v>0</v>
      </c>
    </row>
    <row r="50" spans="1:21" x14ac:dyDescent="0.2">
      <c r="A50" s="66">
        <f t="shared" si="0"/>
        <v>0</v>
      </c>
      <c r="B50" s="53"/>
      <c r="C50" s="10" t="str">
        <f t="shared" si="2"/>
        <v/>
      </c>
      <c r="D50" s="50"/>
      <c r="E50" s="49"/>
      <c r="F50" s="47"/>
      <c r="G50" s="51"/>
      <c r="H50" s="67">
        <f t="shared" si="9"/>
        <v>0</v>
      </c>
      <c r="I50" s="67">
        <f t="shared" si="10"/>
        <v>0</v>
      </c>
      <c r="J50" s="67">
        <f t="shared" si="11"/>
        <v>-949.90000000000009</v>
      </c>
      <c r="K50" s="47"/>
      <c r="L50" s="52"/>
      <c r="M50" s="67">
        <f t="shared" si="12"/>
        <v>0</v>
      </c>
      <c r="N50" s="67">
        <f t="shared" si="13"/>
        <v>0</v>
      </c>
      <c r="O50" s="14"/>
      <c r="Q50" s="33" t="s">
        <v>46</v>
      </c>
      <c r="R50" s="102" t="s">
        <v>50</v>
      </c>
      <c r="S50" s="67">
        <f t="shared" ref="S50" si="16">SUM(S47:S49)</f>
        <v>0</v>
      </c>
      <c r="T50" s="67">
        <f t="shared" ref="T50" si="17">SUM(T47:T49)</f>
        <v>0</v>
      </c>
      <c r="U50" s="67">
        <f t="shared" ref="U50" si="18">SUM(U47:U49)</f>
        <v>0</v>
      </c>
    </row>
    <row r="51" spans="1:21" x14ac:dyDescent="0.2">
      <c r="A51" s="66">
        <f t="shared" si="0"/>
        <v>0</v>
      </c>
      <c r="B51" s="53"/>
      <c r="C51" s="10" t="str">
        <f t="shared" si="2"/>
        <v/>
      </c>
      <c r="D51" s="50"/>
      <c r="E51" s="49"/>
      <c r="F51" s="47"/>
      <c r="G51" s="51"/>
      <c r="H51" s="67">
        <f t="shared" si="9"/>
        <v>0</v>
      </c>
      <c r="I51" s="67">
        <f t="shared" si="10"/>
        <v>0</v>
      </c>
      <c r="J51" s="67">
        <f t="shared" si="11"/>
        <v>-949.90000000000009</v>
      </c>
      <c r="K51" s="47"/>
      <c r="L51" s="52"/>
      <c r="M51" s="67">
        <f t="shared" si="12"/>
        <v>0</v>
      </c>
      <c r="N51" s="67">
        <f t="shared" si="13"/>
        <v>0</v>
      </c>
      <c r="O51" s="14"/>
      <c r="Q51" s="32">
        <v>7</v>
      </c>
      <c r="R51" s="94" t="s">
        <v>36</v>
      </c>
      <c r="S51" s="95">
        <f>SUMPRODUCT(($E$11:E1009="O")*($C$11:C1009=Q51)*($M$11:M1009))</f>
        <v>0</v>
      </c>
      <c r="T51" s="95">
        <f>SUMPRODUCT(($E$11:E1009="B")*($C$11:C1009=Q51)*($M$11:M1009))</f>
        <v>0</v>
      </c>
      <c r="U51" s="96">
        <f>T51+S51</f>
        <v>0</v>
      </c>
    </row>
    <row r="52" spans="1:21" x14ac:dyDescent="0.2">
      <c r="A52" s="66">
        <f t="shared" si="0"/>
        <v>0</v>
      </c>
      <c r="B52" s="53"/>
      <c r="C52" s="10" t="str">
        <f t="shared" si="2"/>
        <v/>
      </c>
      <c r="D52" s="50"/>
      <c r="E52" s="49"/>
      <c r="F52" s="47"/>
      <c r="G52" s="51"/>
      <c r="H52" s="67">
        <f t="shared" si="9"/>
        <v>0</v>
      </c>
      <c r="I52" s="67">
        <f t="shared" si="10"/>
        <v>0</v>
      </c>
      <c r="J52" s="67">
        <f t="shared" si="11"/>
        <v>-949.90000000000009</v>
      </c>
      <c r="K52" s="47"/>
      <c r="L52" s="52"/>
      <c r="M52" s="67">
        <f t="shared" si="12"/>
        <v>0</v>
      </c>
      <c r="N52" s="67">
        <f t="shared" si="13"/>
        <v>0</v>
      </c>
      <c r="O52" s="14"/>
      <c r="Q52" s="32">
        <v>8</v>
      </c>
      <c r="R52" s="97" t="s">
        <v>37</v>
      </c>
      <c r="S52" s="98">
        <f>SUMPRODUCT(($E$11:E1010="O")*($C$11:C1010=Q52)*($M$11:M1010))</f>
        <v>0</v>
      </c>
      <c r="T52" s="98">
        <f>SUMPRODUCT(($E$11:E1010="B")*($C$11:C1010=Q52)*($M$11:M1010))</f>
        <v>0</v>
      </c>
      <c r="U52" s="89">
        <f>T52+S52</f>
        <v>0</v>
      </c>
    </row>
    <row r="53" spans="1:21" x14ac:dyDescent="0.2">
      <c r="A53" s="66">
        <f t="shared" si="0"/>
        <v>0</v>
      </c>
      <c r="B53" s="53"/>
      <c r="C53" s="10" t="str">
        <f t="shared" si="2"/>
        <v/>
      </c>
      <c r="D53" s="50"/>
      <c r="E53" s="49"/>
      <c r="F53" s="47"/>
      <c r="G53" s="51"/>
      <c r="H53" s="67">
        <f t="shared" si="9"/>
        <v>0</v>
      </c>
      <c r="I53" s="67">
        <f t="shared" si="10"/>
        <v>0</v>
      </c>
      <c r="J53" s="67">
        <f t="shared" si="11"/>
        <v>-949.90000000000009</v>
      </c>
      <c r="K53" s="47"/>
      <c r="L53" s="52"/>
      <c r="M53" s="67">
        <f t="shared" si="12"/>
        <v>0</v>
      </c>
      <c r="N53" s="67">
        <f t="shared" si="13"/>
        <v>0</v>
      </c>
      <c r="O53" s="14"/>
      <c r="Q53" s="32">
        <v>9</v>
      </c>
      <c r="R53" s="99" t="s">
        <v>38</v>
      </c>
      <c r="S53" s="100">
        <f>SUMPRODUCT(($E$11:E1011="O")*($C$11:C1011=Q53)*($M$11:M1011))</f>
        <v>0</v>
      </c>
      <c r="T53" s="100">
        <f>SUMPRODUCT(($E$11:E1011="B")*($C$11:C1011=Q53)*($M$11:M1011))</f>
        <v>0</v>
      </c>
      <c r="U53" s="101">
        <f>T53+S53</f>
        <v>0</v>
      </c>
    </row>
    <row r="54" spans="1:21" x14ac:dyDescent="0.2">
      <c r="A54" s="66">
        <f t="shared" si="0"/>
        <v>0</v>
      </c>
      <c r="B54" s="53"/>
      <c r="C54" s="10" t="str">
        <f t="shared" si="2"/>
        <v/>
      </c>
      <c r="D54" s="50"/>
      <c r="E54" s="49"/>
      <c r="F54" s="47"/>
      <c r="G54" s="51"/>
      <c r="H54" s="67">
        <f t="shared" si="9"/>
        <v>0</v>
      </c>
      <c r="I54" s="67">
        <f t="shared" si="10"/>
        <v>0</v>
      </c>
      <c r="J54" s="67">
        <f t="shared" si="11"/>
        <v>-949.90000000000009</v>
      </c>
      <c r="K54" s="47"/>
      <c r="L54" s="52"/>
      <c r="M54" s="67">
        <f t="shared" si="12"/>
        <v>0</v>
      </c>
      <c r="N54" s="67">
        <f t="shared" si="13"/>
        <v>0</v>
      </c>
      <c r="O54" s="14"/>
      <c r="Q54" s="33" t="s">
        <v>48</v>
      </c>
      <c r="R54" s="102" t="s">
        <v>51</v>
      </c>
      <c r="S54" s="67">
        <f t="shared" ref="S54" si="19">SUM(S51:S53)</f>
        <v>0</v>
      </c>
      <c r="T54" s="67">
        <f t="shared" ref="T54" si="20">SUM(T51:T53)</f>
        <v>0</v>
      </c>
      <c r="U54" s="67">
        <f t="shared" ref="U54" si="21">SUM(U51:U53)</f>
        <v>0</v>
      </c>
    </row>
    <row r="55" spans="1:21" x14ac:dyDescent="0.2">
      <c r="A55" s="66">
        <f t="shared" si="0"/>
        <v>0</v>
      </c>
      <c r="B55" s="53"/>
      <c r="C55" s="10" t="str">
        <f t="shared" si="2"/>
        <v/>
      </c>
      <c r="D55" s="50"/>
      <c r="E55" s="49"/>
      <c r="F55" s="47"/>
      <c r="G55" s="51"/>
      <c r="H55" s="67">
        <f t="shared" si="9"/>
        <v>0</v>
      </c>
      <c r="I55" s="67">
        <f t="shared" si="10"/>
        <v>0</v>
      </c>
      <c r="J55" s="67">
        <f t="shared" si="11"/>
        <v>-949.90000000000009</v>
      </c>
      <c r="K55" s="47"/>
      <c r="L55" s="52"/>
      <c r="M55" s="67">
        <f t="shared" si="12"/>
        <v>0</v>
      </c>
      <c r="N55" s="67">
        <f t="shared" si="13"/>
        <v>0</v>
      </c>
      <c r="O55" s="14"/>
      <c r="Q55" s="32">
        <v>10</v>
      </c>
      <c r="R55" s="94" t="s">
        <v>39</v>
      </c>
      <c r="S55" s="95">
        <f>SUMPRODUCT(($E$11:E1012="O")*($C$11:C1012=Q55)*($M$11:M1012))</f>
        <v>0</v>
      </c>
      <c r="T55" s="95">
        <f>SUMPRODUCT(($E$11:E1012="B")*($C$11:C1012=Q55)*($M$11:M1012))</f>
        <v>0</v>
      </c>
      <c r="U55" s="96">
        <f>T55+S55</f>
        <v>0</v>
      </c>
    </row>
    <row r="56" spans="1:21" x14ac:dyDescent="0.2">
      <c r="A56" s="66">
        <f t="shared" si="0"/>
        <v>0</v>
      </c>
      <c r="B56" s="53"/>
      <c r="C56" s="10" t="str">
        <f t="shared" si="2"/>
        <v/>
      </c>
      <c r="D56" s="50"/>
      <c r="E56" s="49"/>
      <c r="F56" s="47"/>
      <c r="G56" s="51"/>
      <c r="H56" s="67">
        <f t="shared" si="9"/>
        <v>0</v>
      </c>
      <c r="I56" s="67">
        <f t="shared" si="10"/>
        <v>0</v>
      </c>
      <c r="J56" s="67">
        <f t="shared" si="11"/>
        <v>-949.90000000000009</v>
      </c>
      <c r="K56" s="47"/>
      <c r="L56" s="52"/>
      <c r="M56" s="67">
        <f t="shared" si="12"/>
        <v>0</v>
      </c>
      <c r="N56" s="67">
        <f t="shared" si="13"/>
        <v>0</v>
      </c>
      <c r="O56" s="14"/>
      <c r="Q56" s="32">
        <v>11</v>
      </c>
      <c r="R56" s="97" t="s">
        <v>40</v>
      </c>
      <c r="S56" s="98">
        <f>SUMPRODUCT(($E$11:E1013="O")*($C$11:C1013=Q56)*($M$11:M1013))</f>
        <v>0</v>
      </c>
      <c r="T56" s="98">
        <f>SUMPRODUCT(($E$11:E1013="B")*($C$11:C1013=Q56)*($M$11:M1013))</f>
        <v>0</v>
      </c>
      <c r="U56" s="89">
        <f>T56+S56</f>
        <v>0</v>
      </c>
    </row>
    <row r="57" spans="1:21" x14ac:dyDescent="0.2">
      <c r="A57" s="66">
        <f t="shared" si="0"/>
        <v>0</v>
      </c>
      <c r="B57" s="53"/>
      <c r="C57" s="10" t="str">
        <f t="shared" si="2"/>
        <v/>
      </c>
      <c r="D57" s="50"/>
      <c r="E57" s="49"/>
      <c r="F57" s="47"/>
      <c r="G57" s="51"/>
      <c r="H57" s="67">
        <f t="shared" si="9"/>
        <v>0</v>
      </c>
      <c r="I57" s="67">
        <f t="shared" si="10"/>
        <v>0</v>
      </c>
      <c r="J57" s="67">
        <f t="shared" si="11"/>
        <v>-949.90000000000009</v>
      </c>
      <c r="K57" s="47"/>
      <c r="L57" s="52"/>
      <c r="M57" s="67">
        <f t="shared" si="12"/>
        <v>0</v>
      </c>
      <c r="N57" s="67">
        <f t="shared" si="13"/>
        <v>0</v>
      </c>
      <c r="O57" s="14"/>
      <c r="Q57" s="32">
        <v>12</v>
      </c>
      <c r="R57" s="99" t="s">
        <v>41</v>
      </c>
      <c r="S57" s="100">
        <f>SUMPRODUCT(($E$11:E1014="O")*($C$11:C1014=Q57)*($M$11:M1014))</f>
        <v>0</v>
      </c>
      <c r="T57" s="100">
        <f>SUMPRODUCT(($E$11:E1014="B")*($C$11:C1014=Q57)*($M$11:M1014))</f>
        <v>0</v>
      </c>
      <c r="U57" s="101">
        <f>T57+S57</f>
        <v>0</v>
      </c>
    </row>
    <row r="58" spans="1:21" x14ac:dyDescent="0.2">
      <c r="A58" s="66">
        <f t="shared" si="0"/>
        <v>0</v>
      </c>
      <c r="B58" s="53"/>
      <c r="C58" s="10" t="str">
        <f t="shared" si="2"/>
        <v/>
      </c>
      <c r="D58" s="50"/>
      <c r="E58" s="49"/>
      <c r="F58" s="47"/>
      <c r="G58" s="51"/>
      <c r="H58" s="67">
        <f t="shared" si="9"/>
        <v>0</v>
      </c>
      <c r="I58" s="67">
        <f t="shared" si="10"/>
        <v>0</v>
      </c>
      <c r="J58" s="67">
        <f t="shared" si="11"/>
        <v>-949.90000000000009</v>
      </c>
      <c r="K58" s="47"/>
      <c r="L58" s="52"/>
      <c r="M58" s="67">
        <f t="shared" si="12"/>
        <v>0</v>
      </c>
      <c r="N58" s="67">
        <f t="shared" si="13"/>
        <v>0</v>
      </c>
      <c r="O58" s="14"/>
      <c r="Q58" s="33" t="s">
        <v>49</v>
      </c>
      <c r="R58" s="102" t="s">
        <v>52</v>
      </c>
      <c r="S58" s="67">
        <f t="shared" ref="S58" si="22">SUM(S55:S57)</f>
        <v>0</v>
      </c>
      <c r="T58" s="67">
        <f t="shared" ref="T58" si="23">SUM(T55:T57)</f>
        <v>0</v>
      </c>
      <c r="U58" s="67">
        <f t="shared" ref="U58" si="24">SUM(U55:U57)</f>
        <v>0</v>
      </c>
    </row>
    <row r="59" spans="1:21" x14ac:dyDescent="0.2">
      <c r="A59" s="66">
        <f t="shared" si="0"/>
        <v>0</v>
      </c>
      <c r="B59" s="53"/>
      <c r="C59" s="10" t="str">
        <f t="shared" si="2"/>
        <v/>
      </c>
      <c r="D59" s="50"/>
      <c r="E59" s="49"/>
      <c r="F59" s="47"/>
      <c r="G59" s="51"/>
      <c r="H59" s="67">
        <f t="shared" ref="H59:H122" si="25">IF(E59="O",G59,0)</f>
        <v>0</v>
      </c>
      <c r="I59" s="67">
        <f t="shared" ref="I59:I122" si="26">IF(E59="B",-G59,0)</f>
        <v>0</v>
      </c>
      <c r="J59" s="67">
        <f t="shared" ref="J59:J122" si="27">J58+H59+I59</f>
        <v>-949.90000000000009</v>
      </c>
      <c r="K59" s="47"/>
      <c r="L59" s="52"/>
      <c r="M59" s="67">
        <f t="shared" ref="M59:M122" si="28">IF(E59="B",L59/(1+L59)*G59,-L59/(1+L59)*G59)</f>
        <v>0</v>
      </c>
      <c r="N59" s="67">
        <f t="shared" ref="N59:N122" si="29">IF(E59="B",G59-M59,-G59-M59)</f>
        <v>0</v>
      </c>
      <c r="O59" s="14"/>
      <c r="Q59" s="19"/>
      <c r="R59" s="20"/>
      <c r="S59" s="69"/>
      <c r="T59" s="69"/>
      <c r="U59" s="70"/>
    </row>
    <row r="60" spans="1:21" x14ac:dyDescent="0.2">
      <c r="A60" s="66">
        <f t="shared" si="0"/>
        <v>0</v>
      </c>
      <c r="B60" s="53"/>
      <c r="C60" s="10" t="str">
        <f t="shared" si="2"/>
        <v/>
      </c>
      <c r="D60" s="50"/>
      <c r="E60" s="49"/>
      <c r="F60" s="47"/>
      <c r="G60" s="51"/>
      <c r="H60" s="67">
        <f t="shared" si="25"/>
        <v>0</v>
      </c>
      <c r="I60" s="67">
        <f t="shared" si="26"/>
        <v>0</v>
      </c>
      <c r="J60" s="67">
        <f t="shared" si="27"/>
        <v>-949.90000000000009</v>
      </c>
      <c r="K60" s="47"/>
      <c r="L60" s="52"/>
      <c r="M60" s="67">
        <f t="shared" si="28"/>
        <v>0</v>
      </c>
      <c r="N60" s="67">
        <f t="shared" si="29"/>
        <v>0</v>
      </c>
      <c r="O60" s="14"/>
      <c r="Q60" s="39" t="s">
        <v>56</v>
      </c>
      <c r="R60" s="40"/>
      <c r="S60" s="71">
        <f>S46+S50+S54+S58</f>
        <v>-125.00000000000001</v>
      </c>
      <c r="T60" s="71">
        <f t="shared" ref="T60:U60" si="30">T46+T50+T54+T58</f>
        <v>289.087324929972</v>
      </c>
      <c r="U60" s="71">
        <f t="shared" si="30"/>
        <v>164.087324929972</v>
      </c>
    </row>
    <row r="61" spans="1:21" x14ac:dyDescent="0.2">
      <c r="A61" s="66">
        <f t="shared" si="0"/>
        <v>0</v>
      </c>
      <c r="B61" s="53"/>
      <c r="C61" s="10" t="str">
        <f t="shared" si="2"/>
        <v/>
      </c>
      <c r="D61" s="50"/>
      <c r="E61" s="49"/>
      <c r="F61" s="47"/>
      <c r="G61" s="51"/>
      <c r="H61" s="67">
        <f t="shared" si="25"/>
        <v>0</v>
      </c>
      <c r="I61" s="67">
        <f t="shared" si="26"/>
        <v>0</v>
      </c>
      <c r="J61" s="67">
        <f t="shared" si="27"/>
        <v>-949.90000000000009</v>
      </c>
      <c r="K61" s="47"/>
      <c r="L61" s="52"/>
      <c r="M61" s="67">
        <f t="shared" si="28"/>
        <v>0</v>
      </c>
      <c r="N61" s="67">
        <f t="shared" si="29"/>
        <v>0</v>
      </c>
      <c r="O61" s="14"/>
      <c r="S61"/>
      <c r="T61"/>
    </row>
    <row r="62" spans="1:21" x14ac:dyDescent="0.2">
      <c r="A62" s="66">
        <f t="shared" si="0"/>
        <v>0</v>
      </c>
      <c r="B62" s="53"/>
      <c r="C62" s="10" t="str">
        <f t="shared" si="2"/>
        <v/>
      </c>
      <c r="D62" s="50"/>
      <c r="E62" s="49"/>
      <c r="F62" s="47"/>
      <c r="G62" s="51"/>
      <c r="H62" s="67">
        <f t="shared" si="25"/>
        <v>0</v>
      </c>
      <c r="I62" s="67">
        <f t="shared" si="26"/>
        <v>0</v>
      </c>
      <c r="J62" s="67">
        <f t="shared" si="27"/>
        <v>-949.90000000000009</v>
      </c>
      <c r="K62" s="47"/>
      <c r="L62" s="52"/>
      <c r="M62" s="67">
        <f t="shared" si="28"/>
        <v>0</v>
      </c>
      <c r="N62" s="67">
        <f t="shared" si="29"/>
        <v>0</v>
      </c>
      <c r="O62" s="14"/>
    </row>
    <row r="63" spans="1:21" x14ac:dyDescent="0.2">
      <c r="A63" s="66">
        <f t="shared" si="0"/>
        <v>0</v>
      </c>
      <c r="B63" s="53"/>
      <c r="C63" s="10" t="str">
        <f t="shared" si="2"/>
        <v/>
      </c>
      <c r="D63" s="50"/>
      <c r="E63" s="49"/>
      <c r="F63" s="47"/>
      <c r="G63" s="51"/>
      <c r="H63" s="67">
        <f t="shared" si="25"/>
        <v>0</v>
      </c>
      <c r="I63" s="67">
        <f t="shared" si="26"/>
        <v>0</v>
      </c>
      <c r="J63" s="67">
        <f t="shared" si="27"/>
        <v>-949.90000000000009</v>
      </c>
      <c r="K63" s="47"/>
      <c r="L63" s="52"/>
      <c r="M63" s="67">
        <f t="shared" si="28"/>
        <v>0</v>
      </c>
      <c r="N63" s="67">
        <f t="shared" si="29"/>
        <v>0</v>
      </c>
      <c r="O63" s="14"/>
    </row>
    <row r="64" spans="1:21" x14ac:dyDescent="0.2">
      <c r="A64" s="66">
        <f t="shared" si="0"/>
        <v>0</v>
      </c>
      <c r="B64" s="53"/>
      <c r="C64" s="10" t="str">
        <f t="shared" si="2"/>
        <v/>
      </c>
      <c r="D64" s="50"/>
      <c r="E64" s="49"/>
      <c r="F64" s="47"/>
      <c r="G64" s="51"/>
      <c r="H64" s="67">
        <f t="shared" si="25"/>
        <v>0</v>
      </c>
      <c r="I64" s="67">
        <f t="shared" si="26"/>
        <v>0</v>
      </c>
      <c r="J64" s="67">
        <f t="shared" si="27"/>
        <v>-949.90000000000009</v>
      </c>
      <c r="K64" s="47"/>
      <c r="L64" s="52"/>
      <c r="M64" s="67">
        <f t="shared" si="28"/>
        <v>0</v>
      </c>
      <c r="N64" s="67">
        <f t="shared" si="29"/>
        <v>0</v>
      </c>
      <c r="O64" s="14"/>
    </row>
    <row r="65" spans="1:15" x14ac:dyDescent="0.2">
      <c r="A65" s="66">
        <f t="shared" si="0"/>
        <v>0</v>
      </c>
      <c r="B65" s="53"/>
      <c r="C65" s="10" t="str">
        <f t="shared" si="2"/>
        <v/>
      </c>
      <c r="D65" s="50"/>
      <c r="E65" s="49"/>
      <c r="F65" s="47"/>
      <c r="G65" s="51"/>
      <c r="H65" s="67">
        <f t="shared" si="25"/>
        <v>0</v>
      </c>
      <c r="I65" s="67">
        <f t="shared" si="26"/>
        <v>0</v>
      </c>
      <c r="J65" s="67">
        <f t="shared" si="27"/>
        <v>-949.90000000000009</v>
      </c>
      <c r="K65" s="47"/>
      <c r="L65" s="52"/>
      <c r="M65" s="67">
        <f t="shared" si="28"/>
        <v>0</v>
      </c>
      <c r="N65" s="67">
        <f t="shared" si="29"/>
        <v>0</v>
      </c>
      <c r="O65" s="8"/>
    </row>
    <row r="66" spans="1:15" x14ac:dyDescent="0.2">
      <c r="A66" s="66">
        <f t="shared" si="0"/>
        <v>0</v>
      </c>
      <c r="B66" s="53"/>
      <c r="C66" s="10" t="str">
        <f t="shared" si="2"/>
        <v/>
      </c>
      <c r="D66" s="50"/>
      <c r="E66" s="49"/>
      <c r="F66" s="47"/>
      <c r="G66" s="51"/>
      <c r="H66" s="67">
        <f t="shared" si="25"/>
        <v>0</v>
      </c>
      <c r="I66" s="67">
        <f t="shared" si="26"/>
        <v>0</v>
      </c>
      <c r="J66" s="67">
        <f t="shared" si="27"/>
        <v>-949.90000000000009</v>
      </c>
      <c r="K66" s="47"/>
      <c r="L66" s="52"/>
      <c r="M66" s="67">
        <f t="shared" si="28"/>
        <v>0</v>
      </c>
      <c r="N66" s="67">
        <f t="shared" si="29"/>
        <v>0</v>
      </c>
      <c r="O66" s="8"/>
    </row>
    <row r="67" spans="1:15" x14ac:dyDescent="0.2">
      <c r="A67" s="66">
        <f t="shared" si="0"/>
        <v>0</v>
      </c>
      <c r="B67" s="53"/>
      <c r="C67" s="10" t="str">
        <f t="shared" si="2"/>
        <v/>
      </c>
      <c r="D67" s="50"/>
      <c r="E67" s="49"/>
      <c r="F67" s="47"/>
      <c r="G67" s="51"/>
      <c r="H67" s="67">
        <f t="shared" si="25"/>
        <v>0</v>
      </c>
      <c r="I67" s="67">
        <f t="shared" si="26"/>
        <v>0</v>
      </c>
      <c r="J67" s="67">
        <f t="shared" si="27"/>
        <v>-949.90000000000009</v>
      </c>
      <c r="K67" s="47"/>
      <c r="L67" s="52"/>
      <c r="M67" s="67">
        <f t="shared" si="28"/>
        <v>0</v>
      </c>
      <c r="N67" s="67">
        <f t="shared" si="29"/>
        <v>0</v>
      </c>
      <c r="O67" s="8"/>
    </row>
    <row r="68" spans="1:15" x14ac:dyDescent="0.2">
      <c r="A68" s="66">
        <f t="shared" si="0"/>
        <v>0</v>
      </c>
      <c r="B68" s="53"/>
      <c r="C68" s="10" t="str">
        <f t="shared" si="2"/>
        <v/>
      </c>
      <c r="D68" s="50"/>
      <c r="E68" s="49"/>
      <c r="F68" s="47"/>
      <c r="G68" s="51"/>
      <c r="H68" s="67">
        <f t="shared" si="25"/>
        <v>0</v>
      </c>
      <c r="I68" s="67">
        <f t="shared" si="26"/>
        <v>0</v>
      </c>
      <c r="J68" s="67">
        <f t="shared" si="27"/>
        <v>-949.90000000000009</v>
      </c>
      <c r="K68" s="47"/>
      <c r="L68" s="52"/>
      <c r="M68" s="67">
        <f t="shared" si="28"/>
        <v>0</v>
      </c>
      <c r="N68" s="67">
        <f t="shared" si="29"/>
        <v>0</v>
      </c>
      <c r="O68" s="8"/>
    </row>
    <row r="69" spans="1:15" x14ac:dyDescent="0.2">
      <c r="A69" s="66">
        <f t="shared" si="0"/>
        <v>0</v>
      </c>
      <c r="B69" s="53"/>
      <c r="C69" s="10" t="str">
        <f t="shared" si="2"/>
        <v/>
      </c>
      <c r="D69" s="50"/>
      <c r="E69" s="49"/>
      <c r="F69" s="47"/>
      <c r="G69" s="51"/>
      <c r="H69" s="67">
        <f t="shared" si="25"/>
        <v>0</v>
      </c>
      <c r="I69" s="67">
        <f t="shared" si="26"/>
        <v>0</v>
      </c>
      <c r="J69" s="67">
        <f t="shared" si="27"/>
        <v>-949.90000000000009</v>
      </c>
      <c r="K69" s="47"/>
      <c r="L69" s="52"/>
      <c r="M69" s="67">
        <f t="shared" si="28"/>
        <v>0</v>
      </c>
      <c r="N69" s="67">
        <f t="shared" si="29"/>
        <v>0</v>
      </c>
    </row>
    <row r="70" spans="1:15" x14ac:dyDescent="0.2">
      <c r="A70" s="66">
        <f t="shared" si="0"/>
        <v>0</v>
      </c>
      <c r="B70" s="53"/>
      <c r="C70" s="10" t="str">
        <f t="shared" si="2"/>
        <v/>
      </c>
      <c r="D70" s="50"/>
      <c r="E70" s="49"/>
      <c r="F70" s="47"/>
      <c r="G70" s="51"/>
      <c r="H70" s="67">
        <f t="shared" si="25"/>
        <v>0</v>
      </c>
      <c r="I70" s="67">
        <f t="shared" si="26"/>
        <v>0</v>
      </c>
      <c r="J70" s="67">
        <f t="shared" si="27"/>
        <v>-949.90000000000009</v>
      </c>
      <c r="K70" s="47"/>
      <c r="L70" s="52"/>
      <c r="M70" s="67">
        <f t="shared" si="28"/>
        <v>0</v>
      </c>
      <c r="N70" s="67">
        <f t="shared" si="29"/>
        <v>0</v>
      </c>
    </row>
    <row r="71" spans="1:15" x14ac:dyDescent="0.2">
      <c r="A71" s="66">
        <f t="shared" si="0"/>
        <v>0</v>
      </c>
      <c r="B71" s="53"/>
      <c r="C71" s="10" t="str">
        <f t="shared" si="2"/>
        <v/>
      </c>
      <c r="D71" s="50"/>
      <c r="E71" s="49"/>
      <c r="F71" s="47"/>
      <c r="G71" s="51"/>
      <c r="H71" s="67">
        <f t="shared" si="25"/>
        <v>0</v>
      </c>
      <c r="I71" s="67">
        <f t="shared" si="26"/>
        <v>0</v>
      </c>
      <c r="J71" s="67">
        <f t="shared" si="27"/>
        <v>-949.90000000000009</v>
      </c>
      <c r="K71" s="47"/>
      <c r="L71" s="52"/>
      <c r="M71" s="67">
        <f t="shared" si="28"/>
        <v>0</v>
      </c>
      <c r="N71" s="67">
        <f t="shared" si="29"/>
        <v>0</v>
      </c>
    </row>
    <row r="72" spans="1:15" x14ac:dyDescent="0.2">
      <c r="A72" s="66">
        <f t="shared" si="0"/>
        <v>0</v>
      </c>
      <c r="B72" s="53"/>
      <c r="C72" s="10" t="str">
        <f t="shared" si="2"/>
        <v/>
      </c>
      <c r="D72" s="50"/>
      <c r="E72" s="49"/>
      <c r="F72" s="47"/>
      <c r="G72" s="51"/>
      <c r="H72" s="67">
        <f t="shared" si="25"/>
        <v>0</v>
      </c>
      <c r="I72" s="67">
        <f t="shared" si="26"/>
        <v>0</v>
      </c>
      <c r="J72" s="67">
        <f t="shared" si="27"/>
        <v>-949.90000000000009</v>
      </c>
      <c r="K72" s="47"/>
      <c r="L72" s="52"/>
      <c r="M72" s="67">
        <f t="shared" si="28"/>
        <v>0</v>
      </c>
      <c r="N72" s="67">
        <f t="shared" si="29"/>
        <v>0</v>
      </c>
    </row>
    <row r="73" spans="1:15" x14ac:dyDescent="0.2">
      <c r="A73" s="66">
        <f t="shared" si="0"/>
        <v>0</v>
      </c>
      <c r="B73" s="53"/>
      <c r="C73" s="10" t="str">
        <f t="shared" si="2"/>
        <v/>
      </c>
      <c r="D73" s="50"/>
      <c r="E73" s="49"/>
      <c r="F73" s="47"/>
      <c r="G73" s="51"/>
      <c r="H73" s="67">
        <f t="shared" si="25"/>
        <v>0</v>
      </c>
      <c r="I73" s="67">
        <f t="shared" si="26"/>
        <v>0</v>
      </c>
      <c r="J73" s="67">
        <f t="shared" si="27"/>
        <v>-949.90000000000009</v>
      </c>
      <c r="K73" s="47"/>
      <c r="L73" s="52"/>
      <c r="M73" s="67">
        <f t="shared" si="28"/>
        <v>0</v>
      </c>
      <c r="N73" s="67">
        <f t="shared" si="29"/>
        <v>0</v>
      </c>
    </row>
    <row r="74" spans="1:15" x14ac:dyDescent="0.2">
      <c r="A74" s="66">
        <f t="shared" si="0"/>
        <v>0</v>
      </c>
      <c r="B74" s="53"/>
      <c r="C74" s="10" t="str">
        <f t="shared" si="2"/>
        <v/>
      </c>
      <c r="D74" s="50"/>
      <c r="E74" s="49"/>
      <c r="F74" s="47"/>
      <c r="G74" s="51"/>
      <c r="H74" s="67">
        <f t="shared" si="25"/>
        <v>0</v>
      </c>
      <c r="I74" s="67">
        <f t="shared" si="26"/>
        <v>0</v>
      </c>
      <c r="J74" s="67">
        <f t="shared" si="27"/>
        <v>-949.90000000000009</v>
      </c>
      <c r="K74" s="47"/>
      <c r="L74" s="52"/>
      <c r="M74" s="67">
        <f t="shared" si="28"/>
        <v>0</v>
      </c>
      <c r="N74" s="67">
        <f t="shared" si="29"/>
        <v>0</v>
      </c>
    </row>
    <row r="75" spans="1:15" x14ac:dyDescent="0.2">
      <c r="A75" s="66">
        <f t="shared" ref="A75:A138" si="31">IF(AND(G75&lt;&gt;"",E75=""),1,0)+IF(AND(G75&lt;&gt;"",K75=""),2,0)</f>
        <v>0</v>
      </c>
      <c r="B75" s="53"/>
      <c r="C75" s="10" t="str">
        <f t="shared" si="2"/>
        <v/>
      </c>
      <c r="D75" s="50"/>
      <c r="E75" s="49"/>
      <c r="F75" s="47"/>
      <c r="G75" s="51"/>
      <c r="H75" s="67">
        <f t="shared" si="25"/>
        <v>0</v>
      </c>
      <c r="I75" s="67">
        <f t="shared" si="26"/>
        <v>0</v>
      </c>
      <c r="J75" s="67">
        <f t="shared" si="27"/>
        <v>-949.90000000000009</v>
      </c>
      <c r="K75" s="47"/>
      <c r="L75" s="52"/>
      <c r="M75" s="67">
        <f t="shared" si="28"/>
        <v>0</v>
      </c>
      <c r="N75" s="67">
        <f t="shared" si="29"/>
        <v>0</v>
      </c>
    </row>
    <row r="76" spans="1:15" x14ac:dyDescent="0.2">
      <c r="A76" s="66">
        <f t="shared" si="31"/>
        <v>0</v>
      </c>
      <c r="B76" s="53"/>
      <c r="C76" s="10" t="str">
        <f t="shared" ref="C76:C139" si="32">IF(ISBLANK(B76),"",MONTH(B76))</f>
        <v/>
      </c>
      <c r="D76" s="50"/>
      <c r="E76" s="49"/>
      <c r="F76" s="47"/>
      <c r="G76" s="51"/>
      <c r="H76" s="67">
        <f t="shared" si="25"/>
        <v>0</v>
      </c>
      <c r="I76" s="67">
        <f t="shared" si="26"/>
        <v>0</v>
      </c>
      <c r="J76" s="67">
        <f t="shared" si="27"/>
        <v>-949.90000000000009</v>
      </c>
      <c r="K76" s="47"/>
      <c r="L76" s="52"/>
      <c r="M76" s="67">
        <f t="shared" si="28"/>
        <v>0</v>
      </c>
      <c r="N76" s="67">
        <f t="shared" si="29"/>
        <v>0</v>
      </c>
    </row>
    <row r="77" spans="1:15" x14ac:dyDescent="0.2">
      <c r="A77" s="66">
        <f t="shared" si="31"/>
        <v>0</v>
      </c>
      <c r="B77" s="53"/>
      <c r="C77" s="10" t="str">
        <f t="shared" si="32"/>
        <v/>
      </c>
      <c r="D77" s="50"/>
      <c r="E77" s="49"/>
      <c r="F77" s="47"/>
      <c r="G77" s="51"/>
      <c r="H77" s="67">
        <f t="shared" si="25"/>
        <v>0</v>
      </c>
      <c r="I77" s="67">
        <f t="shared" si="26"/>
        <v>0</v>
      </c>
      <c r="J77" s="67">
        <f t="shared" si="27"/>
        <v>-949.90000000000009</v>
      </c>
      <c r="K77" s="47"/>
      <c r="L77" s="52"/>
      <c r="M77" s="67">
        <f t="shared" si="28"/>
        <v>0</v>
      </c>
      <c r="N77" s="67">
        <f t="shared" si="29"/>
        <v>0</v>
      </c>
    </row>
    <row r="78" spans="1:15" x14ac:dyDescent="0.2">
      <c r="A78" s="66">
        <f t="shared" si="31"/>
        <v>0</v>
      </c>
      <c r="B78" s="53"/>
      <c r="C78" s="10" t="str">
        <f t="shared" si="32"/>
        <v/>
      </c>
      <c r="D78" s="50"/>
      <c r="E78" s="49"/>
      <c r="F78" s="47"/>
      <c r="G78" s="51"/>
      <c r="H78" s="67">
        <f t="shared" si="25"/>
        <v>0</v>
      </c>
      <c r="I78" s="67">
        <f t="shared" si="26"/>
        <v>0</v>
      </c>
      <c r="J78" s="67">
        <f t="shared" si="27"/>
        <v>-949.90000000000009</v>
      </c>
      <c r="K78" s="47"/>
      <c r="L78" s="52"/>
      <c r="M78" s="67">
        <f t="shared" si="28"/>
        <v>0</v>
      </c>
      <c r="N78" s="67">
        <f t="shared" si="29"/>
        <v>0</v>
      </c>
    </row>
    <row r="79" spans="1:15" x14ac:dyDescent="0.2">
      <c r="A79" s="66">
        <f t="shared" si="31"/>
        <v>0</v>
      </c>
      <c r="B79" s="53"/>
      <c r="C79" s="10" t="str">
        <f t="shared" si="32"/>
        <v/>
      </c>
      <c r="D79" s="50"/>
      <c r="E79" s="49"/>
      <c r="F79" s="47"/>
      <c r="G79" s="51"/>
      <c r="H79" s="67">
        <f t="shared" si="25"/>
        <v>0</v>
      </c>
      <c r="I79" s="67">
        <f t="shared" si="26"/>
        <v>0</v>
      </c>
      <c r="J79" s="67">
        <f t="shared" si="27"/>
        <v>-949.90000000000009</v>
      </c>
      <c r="K79" s="47"/>
      <c r="L79" s="52"/>
      <c r="M79" s="67">
        <f t="shared" si="28"/>
        <v>0</v>
      </c>
      <c r="N79" s="67">
        <f t="shared" si="29"/>
        <v>0</v>
      </c>
    </row>
    <row r="80" spans="1:15" x14ac:dyDescent="0.2">
      <c r="A80" s="66">
        <f t="shared" si="31"/>
        <v>0</v>
      </c>
      <c r="B80" s="53"/>
      <c r="C80" s="10" t="str">
        <f t="shared" si="32"/>
        <v/>
      </c>
      <c r="D80" s="50"/>
      <c r="E80" s="49"/>
      <c r="F80" s="47"/>
      <c r="G80" s="51"/>
      <c r="H80" s="67">
        <f t="shared" si="25"/>
        <v>0</v>
      </c>
      <c r="I80" s="67">
        <f t="shared" si="26"/>
        <v>0</v>
      </c>
      <c r="J80" s="67">
        <f t="shared" si="27"/>
        <v>-949.90000000000009</v>
      </c>
      <c r="K80" s="47"/>
      <c r="L80" s="52"/>
      <c r="M80" s="67">
        <f t="shared" si="28"/>
        <v>0</v>
      </c>
      <c r="N80" s="67">
        <f t="shared" si="29"/>
        <v>0</v>
      </c>
    </row>
    <row r="81" spans="1:14" x14ac:dyDescent="0.2">
      <c r="A81" s="66">
        <f t="shared" si="31"/>
        <v>0</v>
      </c>
      <c r="B81" s="53"/>
      <c r="C81" s="10" t="str">
        <f t="shared" si="32"/>
        <v/>
      </c>
      <c r="D81" s="50"/>
      <c r="E81" s="49"/>
      <c r="F81" s="47"/>
      <c r="G81" s="51"/>
      <c r="H81" s="67">
        <f t="shared" si="25"/>
        <v>0</v>
      </c>
      <c r="I81" s="67">
        <f t="shared" si="26"/>
        <v>0</v>
      </c>
      <c r="J81" s="67">
        <f t="shared" si="27"/>
        <v>-949.90000000000009</v>
      </c>
      <c r="K81" s="47"/>
      <c r="L81" s="52"/>
      <c r="M81" s="67">
        <f t="shared" si="28"/>
        <v>0</v>
      </c>
      <c r="N81" s="67">
        <f t="shared" si="29"/>
        <v>0</v>
      </c>
    </row>
    <row r="82" spans="1:14" x14ac:dyDescent="0.2">
      <c r="A82" s="66">
        <f t="shared" si="31"/>
        <v>0</v>
      </c>
      <c r="B82" s="53"/>
      <c r="C82" s="10" t="str">
        <f t="shared" si="32"/>
        <v/>
      </c>
      <c r="D82" s="50"/>
      <c r="E82" s="49"/>
      <c r="F82" s="47"/>
      <c r="G82" s="51"/>
      <c r="H82" s="67">
        <f t="shared" si="25"/>
        <v>0</v>
      </c>
      <c r="I82" s="67">
        <f t="shared" si="26"/>
        <v>0</v>
      </c>
      <c r="J82" s="67">
        <f t="shared" si="27"/>
        <v>-949.90000000000009</v>
      </c>
      <c r="K82" s="47"/>
      <c r="L82" s="52"/>
      <c r="M82" s="67">
        <f t="shared" si="28"/>
        <v>0</v>
      </c>
      <c r="N82" s="67">
        <f t="shared" si="29"/>
        <v>0</v>
      </c>
    </row>
    <row r="83" spans="1:14" x14ac:dyDescent="0.2">
      <c r="A83" s="66">
        <f t="shared" si="31"/>
        <v>0</v>
      </c>
      <c r="B83" s="53"/>
      <c r="C83" s="10" t="str">
        <f t="shared" si="32"/>
        <v/>
      </c>
      <c r="D83" s="50"/>
      <c r="E83" s="49"/>
      <c r="F83" s="47"/>
      <c r="G83" s="51"/>
      <c r="H83" s="67">
        <f t="shared" si="25"/>
        <v>0</v>
      </c>
      <c r="I83" s="67">
        <f t="shared" si="26"/>
        <v>0</v>
      </c>
      <c r="J83" s="67">
        <f t="shared" si="27"/>
        <v>-949.90000000000009</v>
      </c>
      <c r="K83" s="47"/>
      <c r="L83" s="52"/>
      <c r="M83" s="67">
        <f t="shared" si="28"/>
        <v>0</v>
      </c>
      <c r="N83" s="67">
        <f t="shared" si="29"/>
        <v>0</v>
      </c>
    </row>
    <row r="84" spans="1:14" x14ac:dyDescent="0.2">
      <c r="A84" s="66">
        <f t="shared" si="31"/>
        <v>0</v>
      </c>
      <c r="B84" s="53"/>
      <c r="C84" s="10" t="str">
        <f t="shared" si="32"/>
        <v/>
      </c>
      <c r="D84" s="50"/>
      <c r="E84" s="49"/>
      <c r="F84" s="47"/>
      <c r="G84" s="51"/>
      <c r="H84" s="67">
        <f t="shared" si="25"/>
        <v>0</v>
      </c>
      <c r="I84" s="67">
        <f t="shared" si="26"/>
        <v>0</v>
      </c>
      <c r="J84" s="67">
        <f t="shared" si="27"/>
        <v>-949.90000000000009</v>
      </c>
      <c r="K84" s="47"/>
      <c r="L84" s="52"/>
      <c r="M84" s="67">
        <f t="shared" si="28"/>
        <v>0</v>
      </c>
      <c r="N84" s="67">
        <f t="shared" si="29"/>
        <v>0</v>
      </c>
    </row>
    <row r="85" spans="1:14" x14ac:dyDescent="0.2">
      <c r="A85" s="66">
        <f t="shared" si="31"/>
        <v>0</v>
      </c>
      <c r="B85" s="53"/>
      <c r="C85" s="10" t="str">
        <f t="shared" si="32"/>
        <v/>
      </c>
      <c r="D85" s="50"/>
      <c r="E85" s="49"/>
      <c r="F85" s="47"/>
      <c r="G85" s="51"/>
      <c r="H85" s="67">
        <f t="shared" si="25"/>
        <v>0</v>
      </c>
      <c r="I85" s="67">
        <f t="shared" si="26"/>
        <v>0</v>
      </c>
      <c r="J85" s="67">
        <f t="shared" si="27"/>
        <v>-949.90000000000009</v>
      </c>
      <c r="K85" s="47"/>
      <c r="L85" s="52"/>
      <c r="M85" s="67">
        <f t="shared" si="28"/>
        <v>0</v>
      </c>
      <c r="N85" s="67">
        <f t="shared" si="29"/>
        <v>0</v>
      </c>
    </row>
    <row r="86" spans="1:14" x14ac:dyDescent="0.2">
      <c r="A86" s="66">
        <f t="shared" si="31"/>
        <v>0</v>
      </c>
      <c r="B86" s="53"/>
      <c r="C86" s="10" t="str">
        <f t="shared" si="32"/>
        <v/>
      </c>
      <c r="D86" s="50"/>
      <c r="E86" s="49"/>
      <c r="F86" s="47"/>
      <c r="G86" s="51"/>
      <c r="H86" s="67">
        <f t="shared" si="25"/>
        <v>0</v>
      </c>
      <c r="I86" s="67">
        <f t="shared" si="26"/>
        <v>0</v>
      </c>
      <c r="J86" s="67">
        <f t="shared" si="27"/>
        <v>-949.90000000000009</v>
      </c>
      <c r="K86" s="47"/>
      <c r="L86" s="52"/>
      <c r="M86" s="67">
        <f t="shared" si="28"/>
        <v>0</v>
      </c>
      <c r="N86" s="67">
        <f t="shared" si="29"/>
        <v>0</v>
      </c>
    </row>
    <row r="87" spans="1:14" x14ac:dyDescent="0.2">
      <c r="A87" s="66">
        <f t="shared" si="31"/>
        <v>0</v>
      </c>
      <c r="B87" s="53"/>
      <c r="C87" s="10" t="str">
        <f t="shared" si="32"/>
        <v/>
      </c>
      <c r="D87" s="50"/>
      <c r="E87" s="49"/>
      <c r="F87" s="47"/>
      <c r="G87" s="51"/>
      <c r="H87" s="67">
        <f t="shared" si="25"/>
        <v>0</v>
      </c>
      <c r="I87" s="67">
        <f t="shared" si="26"/>
        <v>0</v>
      </c>
      <c r="J87" s="67">
        <f t="shared" si="27"/>
        <v>-949.90000000000009</v>
      </c>
      <c r="K87" s="47"/>
      <c r="L87" s="52"/>
      <c r="M87" s="67">
        <f t="shared" si="28"/>
        <v>0</v>
      </c>
      <c r="N87" s="67">
        <f t="shared" si="29"/>
        <v>0</v>
      </c>
    </row>
    <row r="88" spans="1:14" x14ac:dyDescent="0.2">
      <c r="A88" s="66">
        <f t="shared" si="31"/>
        <v>0</v>
      </c>
      <c r="B88" s="53"/>
      <c r="C88" s="10" t="str">
        <f t="shared" si="32"/>
        <v/>
      </c>
      <c r="D88" s="50"/>
      <c r="E88" s="49"/>
      <c r="F88" s="47"/>
      <c r="G88" s="51"/>
      <c r="H88" s="67">
        <f t="shared" si="25"/>
        <v>0</v>
      </c>
      <c r="I88" s="67">
        <f t="shared" si="26"/>
        <v>0</v>
      </c>
      <c r="J88" s="67">
        <f t="shared" si="27"/>
        <v>-949.90000000000009</v>
      </c>
      <c r="K88" s="47"/>
      <c r="L88" s="52"/>
      <c r="M88" s="67">
        <f t="shared" si="28"/>
        <v>0</v>
      </c>
      <c r="N88" s="67">
        <f t="shared" si="29"/>
        <v>0</v>
      </c>
    </row>
    <row r="89" spans="1:14" x14ac:dyDescent="0.2">
      <c r="A89" s="66">
        <f t="shared" si="31"/>
        <v>0</v>
      </c>
      <c r="B89" s="53"/>
      <c r="C89" s="10" t="str">
        <f t="shared" si="32"/>
        <v/>
      </c>
      <c r="D89" s="50"/>
      <c r="E89" s="49"/>
      <c r="F89" s="47"/>
      <c r="G89" s="51"/>
      <c r="H89" s="67">
        <f t="shared" si="25"/>
        <v>0</v>
      </c>
      <c r="I89" s="67">
        <f t="shared" si="26"/>
        <v>0</v>
      </c>
      <c r="J89" s="67">
        <f t="shared" si="27"/>
        <v>-949.90000000000009</v>
      </c>
      <c r="K89" s="47"/>
      <c r="L89" s="52"/>
      <c r="M89" s="67">
        <f t="shared" si="28"/>
        <v>0</v>
      </c>
      <c r="N89" s="67">
        <f t="shared" si="29"/>
        <v>0</v>
      </c>
    </row>
    <row r="90" spans="1:14" x14ac:dyDescent="0.2">
      <c r="A90" s="66">
        <f t="shared" si="31"/>
        <v>0</v>
      </c>
      <c r="B90" s="53"/>
      <c r="C90" s="10" t="str">
        <f t="shared" si="32"/>
        <v/>
      </c>
      <c r="D90" s="50"/>
      <c r="E90" s="49"/>
      <c r="F90" s="47"/>
      <c r="G90" s="51"/>
      <c r="H90" s="67">
        <f t="shared" si="25"/>
        <v>0</v>
      </c>
      <c r="I90" s="67">
        <f t="shared" si="26"/>
        <v>0</v>
      </c>
      <c r="J90" s="67">
        <f t="shared" si="27"/>
        <v>-949.90000000000009</v>
      </c>
      <c r="K90" s="47"/>
      <c r="L90" s="52"/>
      <c r="M90" s="67">
        <f t="shared" si="28"/>
        <v>0</v>
      </c>
      <c r="N90" s="67">
        <f t="shared" si="29"/>
        <v>0</v>
      </c>
    </row>
    <row r="91" spans="1:14" x14ac:dyDescent="0.2">
      <c r="A91" s="66">
        <f t="shared" si="31"/>
        <v>0</v>
      </c>
      <c r="B91" s="53"/>
      <c r="C91" s="10" t="str">
        <f t="shared" si="32"/>
        <v/>
      </c>
      <c r="D91" s="50"/>
      <c r="E91" s="49"/>
      <c r="F91" s="47"/>
      <c r="G91" s="51"/>
      <c r="H91" s="67">
        <f t="shared" si="25"/>
        <v>0</v>
      </c>
      <c r="I91" s="67">
        <f t="shared" si="26"/>
        <v>0</v>
      </c>
      <c r="J91" s="67">
        <f t="shared" si="27"/>
        <v>-949.90000000000009</v>
      </c>
      <c r="K91" s="47"/>
      <c r="L91" s="52"/>
      <c r="M91" s="67">
        <f t="shared" si="28"/>
        <v>0</v>
      </c>
      <c r="N91" s="67">
        <f t="shared" si="29"/>
        <v>0</v>
      </c>
    </row>
    <row r="92" spans="1:14" x14ac:dyDescent="0.2">
      <c r="A92" s="66">
        <f t="shared" si="31"/>
        <v>0</v>
      </c>
      <c r="B92" s="53"/>
      <c r="C92" s="10" t="str">
        <f t="shared" si="32"/>
        <v/>
      </c>
      <c r="D92" s="50"/>
      <c r="E92" s="49"/>
      <c r="F92" s="47"/>
      <c r="G92" s="51"/>
      <c r="H92" s="67">
        <f t="shared" si="25"/>
        <v>0</v>
      </c>
      <c r="I92" s="67">
        <f t="shared" si="26"/>
        <v>0</v>
      </c>
      <c r="J92" s="67">
        <f t="shared" si="27"/>
        <v>-949.90000000000009</v>
      </c>
      <c r="K92" s="47"/>
      <c r="L92" s="52"/>
      <c r="M92" s="67">
        <f t="shared" si="28"/>
        <v>0</v>
      </c>
      <c r="N92" s="67">
        <f t="shared" si="29"/>
        <v>0</v>
      </c>
    </row>
    <row r="93" spans="1:14" x14ac:dyDescent="0.2">
      <c r="A93" s="66">
        <f t="shared" si="31"/>
        <v>0</v>
      </c>
      <c r="B93" s="53"/>
      <c r="C93" s="10" t="str">
        <f t="shared" si="32"/>
        <v/>
      </c>
      <c r="D93" s="50"/>
      <c r="E93" s="49"/>
      <c r="F93" s="47"/>
      <c r="G93" s="51"/>
      <c r="H93" s="67">
        <f t="shared" si="25"/>
        <v>0</v>
      </c>
      <c r="I93" s="67">
        <f t="shared" si="26"/>
        <v>0</v>
      </c>
      <c r="J93" s="67">
        <f t="shared" si="27"/>
        <v>-949.90000000000009</v>
      </c>
      <c r="K93" s="47"/>
      <c r="L93" s="52"/>
      <c r="M93" s="67">
        <f t="shared" si="28"/>
        <v>0</v>
      </c>
      <c r="N93" s="67">
        <f t="shared" si="29"/>
        <v>0</v>
      </c>
    </row>
    <row r="94" spans="1:14" x14ac:dyDescent="0.2">
      <c r="A94" s="66">
        <f t="shared" si="31"/>
        <v>0</v>
      </c>
      <c r="B94" s="53"/>
      <c r="C94" s="10" t="str">
        <f t="shared" si="32"/>
        <v/>
      </c>
      <c r="D94" s="50"/>
      <c r="E94" s="49"/>
      <c r="F94" s="47"/>
      <c r="G94" s="51"/>
      <c r="H94" s="67">
        <f t="shared" si="25"/>
        <v>0</v>
      </c>
      <c r="I94" s="67">
        <f t="shared" si="26"/>
        <v>0</v>
      </c>
      <c r="J94" s="67">
        <f t="shared" si="27"/>
        <v>-949.90000000000009</v>
      </c>
      <c r="K94" s="47"/>
      <c r="L94" s="52"/>
      <c r="M94" s="67">
        <f t="shared" si="28"/>
        <v>0</v>
      </c>
      <c r="N94" s="67">
        <f t="shared" si="29"/>
        <v>0</v>
      </c>
    </row>
    <row r="95" spans="1:14" x14ac:dyDescent="0.2">
      <c r="A95" s="66">
        <f t="shared" si="31"/>
        <v>0</v>
      </c>
      <c r="B95" s="53"/>
      <c r="C95" s="10" t="str">
        <f t="shared" si="32"/>
        <v/>
      </c>
      <c r="D95" s="50"/>
      <c r="E95" s="49"/>
      <c r="F95" s="47"/>
      <c r="G95" s="51"/>
      <c r="H95" s="67">
        <f t="shared" si="25"/>
        <v>0</v>
      </c>
      <c r="I95" s="67">
        <f t="shared" si="26"/>
        <v>0</v>
      </c>
      <c r="J95" s="67">
        <f t="shared" si="27"/>
        <v>-949.90000000000009</v>
      </c>
      <c r="K95" s="47"/>
      <c r="L95" s="52"/>
      <c r="M95" s="67">
        <f t="shared" si="28"/>
        <v>0</v>
      </c>
      <c r="N95" s="67">
        <f t="shared" si="29"/>
        <v>0</v>
      </c>
    </row>
    <row r="96" spans="1:14" x14ac:dyDescent="0.2">
      <c r="A96" s="66">
        <f t="shared" si="31"/>
        <v>0</v>
      </c>
      <c r="B96" s="53"/>
      <c r="C96" s="10" t="str">
        <f t="shared" si="32"/>
        <v/>
      </c>
      <c r="D96" s="50"/>
      <c r="E96" s="49"/>
      <c r="F96" s="47"/>
      <c r="G96" s="51"/>
      <c r="H96" s="67">
        <f t="shared" si="25"/>
        <v>0</v>
      </c>
      <c r="I96" s="67">
        <f t="shared" si="26"/>
        <v>0</v>
      </c>
      <c r="J96" s="67">
        <f t="shared" si="27"/>
        <v>-949.90000000000009</v>
      </c>
      <c r="K96" s="47"/>
      <c r="L96" s="52"/>
      <c r="M96" s="67">
        <f t="shared" si="28"/>
        <v>0</v>
      </c>
      <c r="N96" s="67">
        <f t="shared" si="29"/>
        <v>0</v>
      </c>
    </row>
    <row r="97" spans="1:14" x14ac:dyDescent="0.2">
      <c r="A97" s="66">
        <f t="shared" si="31"/>
        <v>0</v>
      </c>
      <c r="B97" s="53"/>
      <c r="C97" s="10" t="str">
        <f t="shared" si="32"/>
        <v/>
      </c>
      <c r="D97" s="50"/>
      <c r="E97" s="49"/>
      <c r="F97" s="47"/>
      <c r="G97" s="51"/>
      <c r="H97" s="67">
        <f t="shared" si="25"/>
        <v>0</v>
      </c>
      <c r="I97" s="67">
        <f t="shared" si="26"/>
        <v>0</v>
      </c>
      <c r="J97" s="67">
        <f t="shared" si="27"/>
        <v>-949.90000000000009</v>
      </c>
      <c r="K97" s="47"/>
      <c r="L97" s="52"/>
      <c r="M97" s="67">
        <f t="shared" si="28"/>
        <v>0</v>
      </c>
      <c r="N97" s="67">
        <f t="shared" si="29"/>
        <v>0</v>
      </c>
    </row>
    <row r="98" spans="1:14" x14ac:dyDescent="0.2">
      <c r="A98" s="66">
        <f t="shared" si="31"/>
        <v>0</v>
      </c>
      <c r="B98" s="53"/>
      <c r="C98" s="10" t="str">
        <f t="shared" si="32"/>
        <v/>
      </c>
      <c r="D98" s="50"/>
      <c r="E98" s="49"/>
      <c r="F98" s="47"/>
      <c r="G98" s="51"/>
      <c r="H98" s="67">
        <f t="shared" si="25"/>
        <v>0</v>
      </c>
      <c r="I98" s="67">
        <f t="shared" si="26"/>
        <v>0</v>
      </c>
      <c r="J98" s="67">
        <f t="shared" si="27"/>
        <v>-949.90000000000009</v>
      </c>
      <c r="K98" s="47"/>
      <c r="L98" s="52"/>
      <c r="M98" s="67">
        <f t="shared" si="28"/>
        <v>0</v>
      </c>
      <c r="N98" s="67">
        <f t="shared" si="29"/>
        <v>0</v>
      </c>
    </row>
    <row r="99" spans="1:14" x14ac:dyDescent="0.2">
      <c r="A99" s="66">
        <f t="shared" si="31"/>
        <v>0</v>
      </c>
      <c r="B99" s="53"/>
      <c r="C99" s="10" t="str">
        <f t="shared" si="32"/>
        <v/>
      </c>
      <c r="D99" s="50"/>
      <c r="E99" s="49"/>
      <c r="F99" s="47"/>
      <c r="G99" s="51"/>
      <c r="H99" s="67">
        <f t="shared" si="25"/>
        <v>0</v>
      </c>
      <c r="I99" s="67">
        <f t="shared" si="26"/>
        <v>0</v>
      </c>
      <c r="J99" s="67">
        <f t="shared" si="27"/>
        <v>-949.90000000000009</v>
      </c>
      <c r="K99" s="47"/>
      <c r="L99" s="52"/>
      <c r="M99" s="67">
        <f t="shared" si="28"/>
        <v>0</v>
      </c>
      <c r="N99" s="67">
        <f t="shared" si="29"/>
        <v>0</v>
      </c>
    </row>
    <row r="100" spans="1:14" x14ac:dyDescent="0.2">
      <c r="A100" s="66">
        <f t="shared" si="31"/>
        <v>0</v>
      </c>
      <c r="B100" s="53"/>
      <c r="C100" s="10" t="str">
        <f t="shared" si="32"/>
        <v/>
      </c>
      <c r="D100" s="50"/>
      <c r="E100" s="49"/>
      <c r="F100" s="47"/>
      <c r="G100" s="51"/>
      <c r="H100" s="67">
        <f t="shared" si="25"/>
        <v>0</v>
      </c>
      <c r="I100" s="67">
        <f t="shared" si="26"/>
        <v>0</v>
      </c>
      <c r="J100" s="67">
        <f t="shared" si="27"/>
        <v>-949.90000000000009</v>
      </c>
      <c r="K100" s="47"/>
      <c r="L100" s="52"/>
      <c r="M100" s="67">
        <f t="shared" si="28"/>
        <v>0</v>
      </c>
      <c r="N100" s="67">
        <f t="shared" si="29"/>
        <v>0</v>
      </c>
    </row>
    <row r="101" spans="1:14" x14ac:dyDescent="0.2">
      <c r="A101" s="66">
        <f t="shared" si="31"/>
        <v>0</v>
      </c>
      <c r="B101" s="53"/>
      <c r="C101" s="10" t="str">
        <f t="shared" si="32"/>
        <v/>
      </c>
      <c r="D101" s="50"/>
      <c r="E101" s="49"/>
      <c r="F101" s="47"/>
      <c r="G101" s="51"/>
      <c r="H101" s="67">
        <f t="shared" si="25"/>
        <v>0</v>
      </c>
      <c r="I101" s="67">
        <f t="shared" si="26"/>
        <v>0</v>
      </c>
      <c r="J101" s="67">
        <f t="shared" si="27"/>
        <v>-949.90000000000009</v>
      </c>
      <c r="K101" s="47"/>
      <c r="L101" s="52"/>
      <c r="M101" s="67">
        <f t="shared" si="28"/>
        <v>0</v>
      </c>
      <c r="N101" s="67">
        <f t="shared" si="29"/>
        <v>0</v>
      </c>
    </row>
    <row r="102" spans="1:14" x14ac:dyDescent="0.2">
      <c r="A102" s="66">
        <f t="shared" si="31"/>
        <v>0</v>
      </c>
      <c r="B102" s="53"/>
      <c r="C102" s="10" t="str">
        <f t="shared" si="32"/>
        <v/>
      </c>
      <c r="D102" s="50"/>
      <c r="E102" s="49"/>
      <c r="F102" s="47"/>
      <c r="G102" s="51"/>
      <c r="H102" s="67">
        <f t="shared" si="25"/>
        <v>0</v>
      </c>
      <c r="I102" s="67">
        <f t="shared" si="26"/>
        <v>0</v>
      </c>
      <c r="J102" s="67">
        <f t="shared" si="27"/>
        <v>-949.90000000000009</v>
      </c>
      <c r="K102" s="47"/>
      <c r="L102" s="52"/>
      <c r="M102" s="67">
        <f t="shared" si="28"/>
        <v>0</v>
      </c>
      <c r="N102" s="67">
        <f t="shared" si="29"/>
        <v>0</v>
      </c>
    </row>
    <row r="103" spans="1:14" x14ac:dyDescent="0.2">
      <c r="A103" s="66">
        <f t="shared" si="31"/>
        <v>0</v>
      </c>
      <c r="B103" s="53"/>
      <c r="C103" s="10" t="str">
        <f t="shared" si="32"/>
        <v/>
      </c>
      <c r="D103" s="50"/>
      <c r="E103" s="49"/>
      <c r="F103" s="47"/>
      <c r="G103" s="51"/>
      <c r="H103" s="67">
        <f t="shared" si="25"/>
        <v>0</v>
      </c>
      <c r="I103" s="67">
        <f t="shared" si="26"/>
        <v>0</v>
      </c>
      <c r="J103" s="67">
        <f t="shared" si="27"/>
        <v>-949.90000000000009</v>
      </c>
      <c r="K103" s="47"/>
      <c r="L103" s="52"/>
      <c r="M103" s="67">
        <f t="shared" si="28"/>
        <v>0</v>
      </c>
      <c r="N103" s="67">
        <f t="shared" si="29"/>
        <v>0</v>
      </c>
    </row>
    <row r="104" spans="1:14" x14ac:dyDescent="0.2">
      <c r="A104" s="66">
        <f t="shared" si="31"/>
        <v>0</v>
      </c>
      <c r="B104" s="53"/>
      <c r="C104" s="10" t="str">
        <f t="shared" si="32"/>
        <v/>
      </c>
      <c r="D104" s="50"/>
      <c r="E104" s="49"/>
      <c r="F104" s="47"/>
      <c r="G104" s="51"/>
      <c r="H104" s="67">
        <f t="shared" si="25"/>
        <v>0</v>
      </c>
      <c r="I104" s="67">
        <f t="shared" si="26"/>
        <v>0</v>
      </c>
      <c r="J104" s="67">
        <f t="shared" si="27"/>
        <v>-949.90000000000009</v>
      </c>
      <c r="K104" s="47"/>
      <c r="L104" s="52"/>
      <c r="M104" s="67">
        <f t="shared" si="28"/>
        <v>0</v>
      </c>
      <c r="N104" s="67">
        <f t="shared" si="29"/>
        <v>0</v>
      </c>
    </row>
    <row r="105" spans="1:14" x14ac:dyDescent="0.2">
      <c r="A105" s="66">
        <f t="shared" si="31"/>
        <v>0</v>
      </c>
      <c r="B105" s="53"/>
      <c r="C105" s="10" t="str">
        <f t="shared" si="32"/>
        <v/>
      </c>
      <c r="D105" s="50"/>
      <c r="E105" s="49"/>
      <c r="F105" s="47"/>
      <c r="G105" s="51"/>
      <c r="H105" s="67">
        <f t="shared" si="25"/>
        <v>0</v>
      </c>
      <c r="I105" s="67">
        <f t="shared" si="26"/>
        <v>0</v>
      </c>
      <c r="J105" s="67">
        <f t="shared" si="27"/>
        <v>-949.90000000000009</v>
      </c>
      <c r="K105" s="47"/>
      <c r="L105" s="52"/>
      <c r="M105" s="67">
        <f t="shared" si="28"/>
        <v>0</v>
      </c>
      <c r="N105" s="67">
        <f t="shared" si="29"/>
        <v>0</v>
      </c>
    </row>
    <row r="106" spans="1:14" x14ac:dyDescent="0.2">
      <c r="A106" s="66">
        <f t="shared" si="31"/>
        <v>0</v>
      </c>
      <c r="B106" s="53"/>
      <c r="C106" s="10" t="str">
        <f t="shared" si="32"/>
        <v/>
      </c>
      <c r="D106" s="50"/>
      <c r="E106" s="49"/>
      <c r="F106" s="47"/>
      <c r="G106" s="51"/>
      <c r="H106" s="67">
        <f t="shared" si="25"/>
        <v>0</v>
      </c>
      <c r="I106" s="67">
        <f t="shared" si="26"/>
        <v>0</v>
      </c>
      <c r="J106" s="67">
        <f t="shared" si="27"/>
        <v>-949.90000000000009</v>
      </c>
      <c r="K106" s="47"/>
      <c r="L106" s="52"/>
      <c r="M106" s="67">
        <f t="shared" si="28"/>
        <v>0</v>
      </c>
      <c r="N106" s="67">
        <f t="shared" si="29"/>
        <v>0</v>
      </c>
    </row>
    <row r="107" spans="1:14" x14ac:dyDescent="0.2">
      <c r="A107" s="66">
        <f t="shared" si="31"/>
        <v>0</v>
      </c>
      <c r="B107" s="53"/>
      <c r="C107" s="10" t="str">
        <f t="shared" si="32"/>
        <v/>
      </c>
      <c r="D107" s="50"/>
      <c r="E107" s="49"/>
      <c r="F107" s="47"/>
      <c r="G107" s="51"/>
      <c r="H107" s="67">
        <f t="shared" si="25"/>
        <v>0</v>
      </c>
      <c r="I107" s="67">
        <f t="shared" si="26"/>
        <v>0</v>
      </c>
      <c r="J107" s="67">
        <f t="shared" si="27"/>
        <v>-949.90000000000009</v>
      </c>
      <c r="K107" s="47"/>
      <c r="L107" s="52"/>
      <c r="M107" s="67">
        <f t="shared" si="28"/>
        <v>0</v>
      </c>
      <c r="N107" s="67">
        <f t="shared" si="29"/>
        <v>0</v>
      </c>
    </row>
    <row r="108" spans="1:14" x14ac:dyDescent="0.2">
      <c r="A108" s="66">
        <f t="shared" si="31"/>
        <v>0</v>
      </c>
      <c r="B108" s="53"/>
      <c r="C108" s="10" t="str">
        <f t="shared" si="32"/>
        <v/>
      </c>
      <c r="D108" s="50"/>
      <c r="E108" s="49"/>
      <c r="F108" s="47"/>
      <c r="G108" s="51"/>
      <c r="H108" s="67">
        <f t="shared" si="25"/>
        <v>0</v>
      </c>
      <c r="I108" s="67">
        <f t="shared" si="26"/>
        <v>0</v>
      </c>
      <c r="J108" s="67">
        <f t="shared" si="27"/>
        <v>-949.90000000000009</v>
      </c>
      <c r="K108" s="47"/>
      <c r="L108" s="52"/>
      <c r="M108" s="67">
        <f t="shared" si="28"/>
        <v>0</v>
      </c>
      <c r="N108" s="67">
        <f t="shared" si="29"/>
        <v>0</v>
      </c>
    </row>
    <row r="109" spans="1:14" x14ac:dyDescent="0.2">
      <c r="A109" s="66">
        <f t="shared" si="31"/>
        <v>0</v>
      </c>
      <c r="B109" s="53"/>
      <c r="C109" s="10" t="str">
        <f t="shared" si="32"/>
        <v/>
      </c>
      <c r="D109" s="50"/>
      <c r="E109" s="49"/>
      <c r="F109" s="47"/>
      <c r="G109" s="51"/>
      <c r="H109" s="67">
        <f t="shared" si="25"/>
        <v>0</v>
      </c>
      <c r="I109" s="67">
        <f t="shared" si="26"/>
        <v>0</v>
      </c>
      <c r="J109" s="67">
        <f t="shared" si="27"/>
        <v>-949.90000000000009</v>
      </c>
      <c r="K109" s="47"/>
      <c r="L109" s="52"/>
      <c r="M109" s="67">
        <f t="shared" si="28"/>
        <v>0</v>
      </c>
      <c r="N109" s="67">
        <f t="shared" si="29"/>
        <v>0</v>
      </c>
    </row>
    <row r="110" spans="1:14" x14ac:dyDescent="0.2">
      <c r="A110" s="66">
        <f t="shared" si="31"/>
        <v>0</v>
      </c>
      <c r="B110" s="53"/>
      <c r="C110" s="10" t="str">
        <f t="shared" si="32"/>
        <v/>
      </c>
      <c r="D110" s="50"/>
      <c r="E110" s="49"/>
      <c r="F110" s="47"/>
      <c r="G110" s="51"/>
      <c r="H110" s="67">
        <f t="shared" si="25"/>
        <v>0</v>
      </c>
      <c r="I110" s="67">
        <f t="shared" si="26"/>
        <v>0</v>
      </c>
      <c r="J110" s="67">
        <f t="shared" si="27"/>
        <v>-949.90000000000009</v>
      </c>
      <c r="K110" s="47"/>
      <c r="L110" s="52"/>
      <c r="M110" s="67">
        <f t="shared" si="28"/>
        <v>0</v>
      </c>
      <c r="N110" s="67">
        <f t="shared" si="29"/>
        <v>0</v>
      </c>
    </row>
    <row r="111" spans="1:14" x14ac:dyDescent="0.2">
      <c r="A111" s="66">
        <f t="shared" si="31"/>
        <v>0</v>
      </c>
      <c r="B111" s="53"/>
      <c r="C111" s="10" t="str">
        <f t="shared" si="32"/>
        <v/>
      </c>
      <c r="D111" s="50"/>
      <c r="E111" s="49"/>
      <c r="F111" s="47"/>
      <c r="G111" s="51"/>
      <c r="H111" s="67">
        <f t="shared" si="25"/>
        <v>0</v>
      </c>
      <c r="I111" s="67">
        <f t="shared" si="26"/>
        <v>0</v>
      </c>
      <c r="J111" s="67">
        <f t="shared" si="27"/>
        <v>-949.90000000000009</v>
      </c>
      <c r="K111" s="47"/>
      <c r="L111" s="52"/>
      <c r="M111" s="67">
        <f t="shared" si="28"/>
        <v>0</v>
      </c>
      <c r="N111" s="67">
        <f t="shared" si="29"/>
        <v>0</v>
      </c>
    </row>
    <row r="112" spans="1:14" x14ac:dyDescent="0.2">
      <c r="A112" s="66">
        <f t="shared" si="31"/>
        <v>0</v>
      </c>
      <c r="B112" s="53"/>
      <c r="C112" s="10" t="str">
        <f t="shared" si="32"/>
        <v/>
      </c>
      <c r="D112" s="50"/>
      <c r="E112" s="49"/>
      <c r="F112" s="47"/>
      <c r="G112" s="51"/>
      <c r="H112" s="67">
        <f t="shared" si="25"/>
        <v>0</v>
      </c>
      <c r="I112" s="67">
        <f t="shared" si="26"/>
        <v>0</v>
      </c>
      <c r="J112" s="67">
        <f t="shared" si="27"/>
        <v>-949.90000000000009</v>
      </c>
      <c r="K112" s="47"/>
      <c r="L112" s="52"/>
      <c r="M112" s="67">
        <f t="shared" si="28"/>
        <v>0</v>
      </c>
      <c r="N112" s="67">
        <f t="shared" si="29"/>
        <v>0</v>
      </c>
    </row>
    <row r="113" spans="1:14" x14ac:dyDescent="0.2">
      <c r="A113" s="66">
        <f t="shared" si="31"/>
        <v>0</v>
      </c>
      <c r="B113" s="53"/>
      <c r="C113" s="10" t="str">
        <f t="shared" si="32"/>
        <v/>
      </c>
      <c r="D113" s="50"/>
      <c r="E113" s="49"/>
      <c r="F113" s="47"/>
      <c r="G113" s="51"/>
      <c r="H113" s="67">
        <f t="shared" si="25"/>
        <v>0</v>
      </c>
      <c r="I113" s="67">
        <f t="shared" si="26"/>
        <v>0</v>
      </c>
      <c r="J113" s="67">
        <f t="shared" si="27"/>
        <v>-949.90000000000009</v>
      </c>
      <c r="K113" s="47"/>
      <c r="L113" s="52"/>
      <c r="M113" s="67">
        <f t="shared" si="28"/>
        <v>0</v>
      </c>
      <c r="N113" s="67">
        <f t="shared" si="29"/>
        <v>0</v>
      </c>
    </row>
    <row r="114" spans="1:14" x14ac:dyDescent="0.2">
      <c r="A114" s="66">
        <f t="shared" si="31"/>
        <v>0</v>
      </c>
      <c r="B114" s="53"/>
      <c r="C114" s="10" t="str">
        <f t="shared" si="32"/>
        <v/>
      </c>
      <c r="D114" s="50"/>
      <c r="E114" s="49"/>
      <c r="F114" s="47"/>
      <c r="G114" s="51"/>
      <c r="H114" s="67">
        <f t="shared" si="25"/>
        <v>0</v>
      </c>
      <c r="I114" s="67">
        <f t="shared" si="26"/>
        <v>0</v>
      </c>
      <c r="J114" s="67">
        <f t="shared" si="27"/>
        <v>-949.90000000000009</v>
      </c>
      <c r="K114" s="47"/>
      <c r="L114" s="52"/>
      <c r="M114" s="67">
        <f t="shared" si="28"/>
        <v>0</v>
      </c>
      <c r="N114" s="67">
        <f t="shared" si="29"/>
        <v>0</v>
      </c>
    </row>
    <row r="115" spans="1:14" x14ac:dyDescent="0.2">
      <c r="A115" s="66">
        <f t="shared" si="31"/>
        <v>0</v>
      </c>
      <c r="B115" s="53"/>
      <c r="C115" s="10" t="str">
        <f t="shared" si="32"/>
        <v/>
      </c>
      <c r="D115" s="50"/>
      <c r="E115" s="49"/>
      <c r="F115" s="47"/>
      <c r="G115" s="51"/>
      <c r="H115" s="67">
        <f t="shared" si="25"/>
        <v>0</v>
      </c>
      <c r="I115" s="67">
        <f t="shared" si="26"/>
        <v>0</v>
      </c>
      <c r="J115" s="67">
        <f t="shared" si="27"/>
        <v>-949.90000000000009</v>
      </c>
      <c r="K115" s="47"/>
      <c r="L115" s="52"/>
      <c r="M115" s="67">
        <f t="shared" si="28"/>
        <v>0</v>
      </c>
      <c r="N115" s="67">
        <f t="shared" si="29"/>
        <v>0</v>
      </c>
    </row>
    <row r="116" spans="1:14" x14ac:dyDescent="0.2">
      <c r="A116" s="66">
        <f t="shared" si="31"/>
        <v>0</v>
      </c>
      <c r="B116" s="53"/>
      <c r="C116" s="10" t="str">
        <f t="shared" si="32"/>
        <v/>
      </c>
      <c r="D116" s="50"/>
      <c r="E116" s="49"/>
      <c r="F116" s="47"/>
      <c r="G116" s="51"/>
      <c r="H116" s="67">
        <f t="shared" si="25"/>
        <v>0</v>
      </c>
      <c r="I116" s="67">
        <f t="shared" si="26"/>
        <v>0</v>
      </c>
      <c r="J116" s="67">
        <f t="shared" si="27"/>
        <v>-949.90000000000009</v>
      </c>
      <c r="K116" s="47"/>
      <c r="L116" s="52"/>
      <c r="M116" s="67">
        <f t="shared" si="28"/>
        <v>0</v>
      </c>
      <c r="N116" s="67">
        <f t="shared" si="29"/>
        <v>0</v>
      </c>
    </row>
    <row r="117" spans="1:14" x14ac:dyDescent="0.2">
      <c r="A117" s="66">
        <f t="shared" si="31"/>
        <v>0</v>
      </c>
      <c r="B117" s="53"/>
      <c r="C117" s="10" t="str">
        <f t="shared" si="32"/>
        <v/>
      </c>
      <c r="D117" s="50"/>
      <c r="E117" s="49"/>
      <c r="F117" s="47"/>
      <c r="G117" s="51"/>
      <c r="H117" s="67">
        <f t="shared" si="25"/>
        <v>0</v>
      </c>
      <c r="I117" s="67">
        <f t="shared" si="26"/>
        <v>0</v>
      </c>
      <c r="J117" s="67">
        <f t="shared" si="27"/>
        <v>-949.90000000000009</v>
      </c>
      <c r="K117" s="47"/>
      <c r="L117" s="52"/>
      <c r="M117" s="67">
        <f t="shared" si="28"/>
        <v>0</v>
      </c>
      <c r="N117" s="67">
        <f t="shared" si="29"/>
        <v>0</v>
      </c>
    </row>
    <row r="118" spans="1:14" x14ac:dyDescent="0.2">
      <c r="A118" s="66">
        <f t="shared" si="31"/>
        <v>0</v>
      </c>
      <c r="B118" s="53"/>
      <c r="C118" s="10" t="str">
        <f t="shared" si="32"/>
        <v/>
      </c>
      <c r="D118" s="50"/>
      <c r="E118" s="49"/>
      <c r="F118" s="47"/>
      <c r="G118" s="51"/>
      <c r="H118" s="67">
        <f t="shared" si="25"/>
        <v>0</v>
      </c>
      <c r="I118" s="67">
        <f t="shared" si="26"/>
        <v>0</v>
      </c>
      <c r="J118" s="67">
        <f t="shared" si="27"/>
        <v>-949.90000000000009</v>
      </c>
      <c r="K118" s="47"/>
      <c r="L118" s="52"/>
      <c r="M118" s="67">
        <f t="shared" si="28"/>
        <v>0</v>
      </c>
      <c r="N118" s="67">
        <f t="shared" si="29"/>
        <v>0</v>
      </c>
    </row>
    <row r="119" spans="1:14" x14ac:dyDescent="0.2">
      <c r="A119" s="66">
        <f t="shared" si="31"/>
        <v>0</v>
      </c>
      <c r="B119" s="53"/>
      <c r="C119" s="10" t="str">
        <f t="shared" si="32"/>
        <v/>
      </c>
      <c r="D119" s="50"/>
      <c r="E119" s="49"/>
      <c r="F119" s="47"/>
      <c r="G119" s="51"/>
      <c r="H119" s="67">
        <f t="shared" si="25"/>
        <v>0</v>
      </c>
      <c r="I119" s="67">
        <f t="shared" si="26"/>
        <v>0</v>
      </c>
      <c r="J119" s="67">
        <f t="shared" si="27"/>
        <v>-949.90000000000009</v>
      </c>
      <c r="K119" s="47"/>
      <c r="L119" s="52"/>
      <c r="M119" s="67">
        <f t="shared" si="28"/>
        <v>0</v>
      </c>
      <c r="N119" s="67">
        <f t="shared" si="29"/>
        <v>0</v>
      </c>
    </row>
    <row r="120" spans="1:14" x14ac:dyDescent="0.2">
      <c r="A120" s="66">
        <f t="shared" si="31"/>
        <v>0</v>
      </c>
      <c r="B120" s="53"/>
      <c r="C120" s="10" t="str">
        <f t="shared" si="32"/>
        <v/>
      </c>
      <c r="D120" s="50"/>
      <c r="E120" s="49"/>
      <c r="F120" s="47"/>
      <c r="G120" s="51"/>
      <c r="H120" s="67">
        <f t="shared" si="25"/>
        <v>0</v>
      </c>
      <c r="I120" s="67">
        <f t="shared" si="26"/>
        <v>0</v>
      </c>
      <c r="J120" s="67">
        <f t="shared" si="27"/>
        <v>-949.90000000000009</v>
      </c>
      <c r="K120" s="47"/>
      <c r="L120" s="52"/>
      <c r="M120" s="67">
        <f t="shared" si="28"/>
        <v>0</v>
      </c>
      <c r="N120" s="67">
        <f t="shared" si="29"/>
        <v>0</v>
      </c>
    </row>
    <row r="121" spans="1:14" x14ac:dyDescent="0.2">
      <c r="A121" s="66">
        <f t="shared" si="31"/>
        <v>0</v>
      </c>
      <c r="B121" s="53"/>
      <c r="C121" s="10" t="str">
        <f t="shared" si="32"/>
        <v/>
      </c>
      <c r="D121" s="50"/>
      <c r="E121" s="49"/>
      <c r="F121" s="47"/>
      <c r="G121" s="51"/>
      <c r="H121" s="67">
        <f t="shared" si="25"/>
        <v>0</v>
      </c>
      <c r="I121" s="67">
        <f t="shared" si="26"/>
        <v>0</v>
      </c>
      <c r="J121" s="67">
        <f t="shared" si="27"/>
        <v>-949.90000000000009</v>
      </c>
      <c r="K121" s="47"/>
      <c r="L121" s="52"/>
      <c r="M121" s="67">
        <f t="shared" si="28"/>
        <v>0</v>
      </c>
      <c r="N121" s="67">
        <f t="shared" si="29"/>
        <v>0</v>
      </c>
    </row>
    <row r="122" spans="1:14" x14ac:dyDescent="0.2">
      <c r="A122" s="66">
        <f t="shared" si="31"/>
        <v>0</v>
      </c>
      <c r="B122" s="53"/>
      <c r="C122" s="10" t="str">
        <f t="shared" si="32"/>
        <v/>
      </c>
      <c r="D122" s="50"/>
      <c r="E122" s="49"/>
      <c r="F122" s="47"/>
      <c r="G122" s="51"/>
      <c r="H122" s="67">
        <f t="shared" si="25"/>
        <v>0</v>
      </c>
      <c r="I122" s="67">
        <f t="shared" si="26"/>
        <v>0</v>
      </c>
      <c r="J122" s="67">
        <f t="shared" si="27"/>
        <v>-949.90000000000009</v>
      </c>
      <c r="K122" s="47"/>
      <c r="L122" s="52"/>
      <c r="M122" s="67">
        <f t="shared" si="28"/>
        <v>0</v>
      </c>
      <c r="N122" s="67">
        <f t="shared" si="29"/>
        <v>0</v>
      </c>
    </row>
    <row r="123" spans="1:14" x14ac:dyDescent="0.2">
      <c r="A123" s="66">
        <f t="shared" si="31"/>
        <v>0</v>
      </c>
      <c r="B123" s="53"/>
      <c r="C123" s="10" t="str">
        <f t="shared" si="32"/>
        <v/>
      </c>
      <c r="D123" s="50"/>
      <c r="E123" s="49"/>
      <c r="F123" s="47"/>
      <c r="G123" s="51"/>
      <c r="H123" s="67">
        <f t="shared" ref="H123:H186" si="33">IF(E123="O",G123,0)</f>
        <v>0</v>
      </c>
      <c r="I123" s="67">
        <f t="shared" ref="I123:I186" si="34">IF(E123="B",-G123,0)</f>
        <v>0</v>
      </c>
      <c r="J123" s="67">
        <f t="shared" ref="J123:J186" si="35">J122+H123+I123</f>
        <v>-949.90000000000009</v>
      </c>
      <c r="K123" s="47"/>
      <c r="L123" s="52"/>
      <c r="M123" s="67">
        <f t="shared" ref="M123:M186" si="36">IF(E123="B",L123/(1+L123)*G123,-L123/(1+L123)*G123)</f>
        <v>0</v>
      </c>
      <c r="N123" s="67">
        <f t="shared" ref="N123:N186" si="37">IF(E123="B",G123-M123,-G123-M123)</f>
        <v>0</v>
      </c>
    </row>
    <row r="124" spans="1:14" x14ac:dyDescent="0.2">
      <c r="A124" s="66">
        <f t="shared" si="31"/>
        <v>0</v>
      </c>
      <c r="B124" s="53"/>
      <c r="C124" s="10" t="str">
        <f t="shared" si="32"/>
        <v/>
      </c>
      <c r="D124" s="50"/>
      <c r="E124" s="49"/>
      <c r="F124" s="47"/>
      <c r="G124" s="51"/>
      <c r="H124" s="67">
        <f t="shared" si="33"/>
        <v>0</v>
      </c>
      <c r="I124" s="67">
        <f t="shared" si="34"/>
        <v>0</v>
      </c>
      <c r="J124" s="67">
        <f t="shared" si="35"/>
        <v>-949.90000000000009</v>
      </c>
      <c r="K124" s="47"/>
      <c r="L124" s="52"/>
      <c r="M124" s="67">
        <f t="shared" si="36"/>
        <v>0</v>
      </c>
      <c r="N124" s="67">
        <f t="shared" si="37"/>
        <v>0</v>
      </c>
    </row>
    <row r="125" spans="1:14" x14ac:dyDescent="0.2">
      <c r="A125" s="66">
        <f t="shared" si="31"/>
        <v>0</v>
      </c>
      <c r="B125" s="53"/>
      <c r="C125" s="10" t="str">
        <f t="shared" si="32"/>
        <v/>
      </c>
      <c r="D125" s="50"/>
      <c r="E125" s="49"/>
      <c r="F125" s="47"/>
      <c r="G125" s="51"/>
      <c r="H125" s="67">
        <f t="shared" si="33"/>
        <v>0</v>
      </c>
      <c r="I125" s="67">
        <f t="shared" si="34"/>
        <v>0</v>
      </c>
      <c r="J125" s="67">
        <f t="shared" si="35"/>
        <v>-949.90000000000009</v>
      </c>
      <c r="K125" s="47"/>
      <c r="L125" s="52"/>
      <c r="M125" s="67">
        <f t="shared" si="36"/>
        <v>0</v>
      </c>
      <c r="N125" s="67">
        <f t="shared" si="37"/>
        <v>0</v>
      </c>
    </row>
    <row r="126" spans="1:14" x14ac:dyDescent="0.2">
      <c r="A126" s="66">
        <f t="shared" si="31"/>
        <v>0</v>
      </c>
      <c r="B126" s="53"/>
      <c r="C126" s="10" t="str">
        <f t="shared" si="32"/>
        <v/>
      </c>
      <c r="D126" s="50"/>
      <c r="E126" s="49"/>
      <c r="F126" s="47"/>
      <c r="G126" s="51"/>
      <c r="H126" s="67">
        <f t="shared" si="33"/>
        <v>0</v>
      </c>
      <c r="I126" s="67">
        <f t="shared" si="34"/>
        <v>0</v>
      </c>
      <c r="J126" s="67">
        <f t="shared" si="35"/>
        <v>-949.90000000000009</v>
      </c>
      <c r="K126" s="47"/>
      <c r="L126" s="52"/>
      <c r="M126" s="67">
        <f t="shared" si="36"/>
        <v>0</v>
      </c>
      <c r="N126" s="67">
        <f t="shared" si="37"/>
        <v>0</v>
      </c>
    </row>
    <row r="127" spans="1:14" x14ac:dyDescent="0.2">
      <c r="A127" s="66">
        <f t="shared" si="31"/>
        <v>0</v>
      </c>
      <c r="B127" s="53"/>
      <c r="C127" s="10" t="str">
        <f t="shared" si="32"/>
        <v/>
      </c>
      <c r="D127" s="50"/>
      <c r="E127" s="49"/>
      <c r="F127" s="47"/>
      <c r="G127" s="51"/>
      <c r="H127" s="67">
        <f t="shared" si="33"/>
        <v>0</v>
      </c>
      <c r="I127" s="67">
        <f t="shared" si="34"/>
        <v>0</v>
      </c>
      <c r="J127" s="67">
        <f t="shared" si="35"/>
        <v>-949.90000000000009</v>
      </c>
      <c r="K127" s="47"/>
      <c r="L127" s="52"/>
      <c r="M127" s="67">
        <f t="shared" si="36"/>
        <v>0</v>
      </c>
      <c r="N127" s="67">
        <f t="shared" si="37"/>
        <v>0</v>
      </c>
    </row>
    <row r="128" spans="1:14" x14ac:dyDescent="0.2">
      <c r="A128" s="66">
        <f t="shared" si="31"/>
        <v>0</v>
      </c>
      <c r="B128" s="53"/>
      <c r="C128" s="10" t="str">
        <f t="shared" si="32"/>
        <v/>
      </c>
      <c r="D128" s="50"/>
      <c r="E128" s="49"/>
      <c r="F128" s="47"/>
      <c r="G128" s="51"/>
      <c r="H128" s="67">
        <f t="shared" si="33"/>
        <v>0</v>
      </c>
      <c r="I128" s="67">
        <f t="shared" si="34"/>
        <v>0</v>
      </c>
      <c r="J128" s="67">
        <f t="shared" si="35"/>
        <v>-949.90000000000009</v>
      </c>
      <c r="K128" s="47"/>
      <c r="L128" s="52"/>
      <c r="M128" s="67">
        <f t="shared" si="36"/>
        <v>0</v>
      </c>
      <c r="N128" s="67">
        <f t="shared" si="37"/>
        <v>0</v>
      </c>
    </row>
    <row r="129" spans="1:14" x14ac:dyDescent="0.2">
      <c r="A129" s="66">
        <f t="shared" si="31"/>
        <v>0</v>
      </c>
      <c r="B129" s="53"/>
      <c r="C129" s="10" t="str">
        <f t="shared" si="32"/>
        <v/>
      </c>
      <c r="D129" s="50"/>
      <c r="E129" s="49"/>
      <c r="F129" s="47"/>
      <c r="G129" s="51"/>
      <c r="H129" s="67">
        <f t="shared" si="33"/>
        <v>0</v>
      </c>
      <c r="I129" s="67">
        <f t="shared" si="34"/>
        <v>0</v>
      </c>
      <c r="J129" s="67">
        <f t="shared" si="35"/>
        <v>-949.90000000000009</v>
      </c>
      <c r="K129" s="47"/>
      <c r="L129" s="52"/>
      <c r="M129" s="67">
        <f t="shared" si="36"/>
        <v>0</v>
      </c>
      <c r="N129" s="67">
        <f t="shared" si="37"/>
        <v>0</v>
      </c>
    </row>
    <row r="130" spans="1:14" x14ac:dyDescent="0.2">
      <c r="A130" s="66">
        <f t="shared" si="31"/>
        <v>0</v>
      </c>
      <c r="B130" s="53"/>
      <c r="C130" s="10" t="str">
        <f t="shared" si="32"/>
        <v/>
      </c>
      <c r="D130" s="50"/>
      <c r="E130" s="49"/>
      <c r="F130" s="47"/>
      <c r="G130" s="51"/>
      <c r="H130" s="67">
        <f t="shared" si="33"/>
        <v>0</v>
      </c>
      <c r="I130" s="67">
        <f t="shared" si="34"/>
        <v>0</v>
      </c>
      <c r="J130" s="67">
        <f t="shared" si="35"/>
        <v>-949.90000000000009</v>
      </c>
      <c r="K130" s="47"/>
      <c r="L130" s="52"/>
      <c r="M130" s="67">
        <f t="shared" si="36"/>
        <v>0</v>
      </c>
      <c r="N130" s="67">
        <f t="shared" si="37"/>
        <v>0</v>
      </c>
    </row>
    <row r="131" spans="1:14" x14ac:dyDescent="0.2">
      <c r="A131" s="66">
        <f t="shared" si="31"/>
        <v>0</v>
      </c>
      <c r="B131" s="53"/>
      <c r="C131" s="10" t="str">
        <f t="shared" si="32"/>
        <v/>
      </c>
      <c r="D131" s="50"/>
      <c r="E131" s="49"/>
      <c r="F131" s="47"/>
      <c r="G131" s="51"/>
      <c r="H131" s="67">
        <f t="shared" si="33"/>
        <v>0</v>
      </c>
      <c r="I131" s="67">
        <f t="shared" si="34"/>
        <v>0</v>
      </c>
      <c r="J131" s="67">
        <f t="shared" si="35"/>
        <v>-949.90000000000009</v>
      </c>
      <c r="K131" s="47"/>
      <c r="L131" s="52"/>
      <c r="M131" s="67">
        <f t="shared" si="36"/>
        <v>0</v>
      </c>
      <c r="N131" s="67">
        <f t="shared" si="37"/>
        <v>0</v>
      </c>
    </row>
    <row r="132" spans="1:14" x14ac:dyDescent="0.2">
      <c r="A132" s="66">
        <f t="shared" si="31"/>
        <v>0</v>
      </c>
      <c r="B132" s="53"/>
      <c r="C132" s="10" t="str">
        <f t="shared" si="32"/>
        <v/>
      </c>
      <c r="D132" s="50"/>
      <c r="E132" s="49"/>
      <c r="F132" s="47"/>
      <c r="G132" s="51"/>
      <c r="H132" s="67">
        <f t="shared" si="33"/>
        <v>0</v>
      </c>
      <c r="I132" s="67">
        <f t="shared" si="34"/>
        <v>0</v>
      </c>
      <c r="J132" s="67">
        <f t="shared" si="35"/>
        <v>-949.90000000000009</v>
      </c>
      <c r="K132" s="47"/>
      <c r="L132" s="52"/>
      <c r="M132" s="67">
        <f t="shared" si="36"/>
        <v>0</v>
      </c>
      <c r="N132" s="67">
        <f t="shared" si="37"/>
        <v>0</v>
      </c>
    </row>
    <row r="133" spans="1:14" x14ac:dyDescent="0.2">
      <c r="A133" s="66">
        <f t="shared" si="31"/>
        <v>0</v>
      </c>
      <c r="B133" s="53"/>
      <c r="C133" s="10" t="str">
        <f t="shared" si="32"/>
        <v/>
      </c>
      <c r="D133" s="50"/>
      <c r="E133" s="49"/>
      <c r="F133" s="47"/>
      <c r="G133" s="51"/>
      <c r="H133" s="67">
        <f t="shared" si="33"/>
        <v>0</v>
      </c>
      <c r="I133" s="67">
        <f t="shared" si="34"/>
        <v>0</v>
      </c>
      <c r="J133" s="67">
        <f t="shared" si="35"/>
        <v>-949.90000000000009</v>
      </c>
      <c r="K133" s="47"/>
      <c r="L133" s="52"/>
      <c r="M133" s="67">
        <f t="shared" si="36"/>
        <v>0</v>
      </c>
      <c r="N133" s="67">
        <f t="shared" si="37"/>
        <v>0</v>
      </c>
    </row>
    <row r="134" spans="1:14" x14ac:dyDescent="0.2">
      <c r="A134" s="66">
        <f t="shared" si="31"/>
        <v>0</v>
      </c>
      <c r="B134" s="53"/>
      <c r="C134" s="10" t="str">
        <f t="shared" si="32"/>
        <v/>
      </c>
      <c r="D134" s="50"/>
      <c r="E134" s="49"/>
      <c r="F134" s="47"/>
      <c r="G134" s="51"/>
      <c r="H134" s="67">
        <f t="shared" si="33"/>
        <v>0</v>
      </c>
      <c r="I134" s="67">
        <f t="shared" si="34"/>
        <v>0</v>
      </c>
      <c r="J134" s="67">
        <f t="shared" si="35"/>
        <v>-949.90000000000009</v>
      </c>
      <c r="K134" s="47"/>
      <c r="L134" s="52"/>
      <c r="M134" s="67">
        <f t="shared" si="36"/>
        <v>0</v>
      </c>
      <c r="N134" s="67">
        <f t="shared" si="37"/>
        <v>0</v>
      </c>
    </row>
    <row r="135" spans="1:14" x14ac:dyDescent="0.2">
      <c r="A135" s="66">
        <f t="shared" si="31"/>
        <v>0</v>
      </c>
      <c r="B135" s="53"/>
      <c r="C135" s="10" t="str">
        <f t="shared" si="32"/>
        <v/>
      </c>
      <c r="D135" s="50"/>
      <c r="E135" s="49"/>
      <c r="F135" s="47"/>
      <c r="G135" s="51"/>
      <c r="H135" s="67">
        <f t="shared" si="33"/>
        <v>0</v>
      </c>
      <c r="I135" s="67">
        <f t="shared" si="34"/>
        <v>0</v>
      </c>
      <c r="J135" s="67">
        <f t="shared" si="35"/>
        <v>-949.90000000000009</v>
      </c>
      <c r="K135" s="47"/>
      <c r="L135" s="52"/>
      <c r="M135" s="67">
        <f t="shared" si="36"/>
        <v>0</v>
      </c>
      <c r="N135" s="67">
        <f t="shared" si="37"/>
        <v>0</v>
      </c>
    </row>
    <row r="136" spans="1:14" x14ac:dyDescent="0.2">
      <c r="A136" s="66">
        <f t="shared" si="31"/>
        <v>0</v>
      </c>
      <c r="B136" s="53"/>
      <c r="C136" s="10" t="str">
        <f t="shared" si="32"/>
        <v/>
      </c>
      <c r="D136" s="50"/>
      <c r="E136" s="49"/>
      <c r="F136" s="47"/>
      <c r="G136" s="51"/>
      <c r="H136" s="67">
        <f t="shared" si="33"/>
        <v>0</v>
      </c>
      <c r="I136" s="67">
        <f t="shared" si="34"/>
        <v>0</v>
      </c>
      <c r="J136" s="67">
        <f t="shared" si="35"/>
        <v>-949.90000000000009</v>
      </c>
      <c r="K136" s="47"/>
      <c r="L136" s="52"/>
      <c r="M136" s="67">
        <f t="shared" si="36"/>
        <v>0</v>
      </c>
      <c r="N136" s="67">
        <f t="shared" si="37"/>
        <v>0</v>
      </c>
    </row>
    <row r="137" spans="1:14" x14ac:dyDescent="0.2">
      <c r="A137" s="66">
        <f t="shared" si="31"/>
        <v>0</v>
      </c>
      <c r="B137" s="53"/>
      <c r="C137" s="10" t="str">
        <f t="shared" si="32"/>
        <v/>
      </c>
      <c r="D137" s="50"/>
      <c r="E137" s="49"/>
      <c r="F137" s="47"/>
      <c r="G137" s="51"/>
      <c r="H137" s="67">
        <f t="shared" si="33"/>
        <v>0</v>
      </c>
      <c r="I137" s="67">
        <f t="shared" si="34"/>
        <v>0</v>
      </c>
      <c r="J137" s="67">
        <f t="shared" si="35"/>
        <v>-949.90000000000009</v>
      </c>
      <c r="K137" s="47"/>
      <c r="L137" s="52"/>
      <c r="M137" s="67">
        <f t="shared" si="36"/>
        <v>0</v>
      </c>
      <c r="N137" s="67">
        <f t="shared" si="37"/>
        <v>0</v>
      </c>
    </row>
    <row r="138" spans="1:14" x14ac:dyDescent="0.2">
      <c r="A138" s="66">
        <f t="shared" si="31"/>
        <v>0</v>
      </c>
      <c r="B138" s="53"/>
      <c r="C138" s="10" t="str">
        <f t="shared" si="32"/>
        <v/>
      </c>
      <c r="D138" s="50"/>
      <c r="E138" s="49"/>
      <c r="F138" s="47"/>
      <c r="G138" s="51"/>
      <c r="H138" s="67">
        <f t="shared" si="33"/>
        <v>0</v>
      </c>
      <c r="I138" s="67">
        <f t="shared" si="34"/>
        <v>0</v>
      </c>
      <c r="J138" s="67">
        <f t="shared" si="35"/>
        <v>-949.90000000000009</v>
      </c>
      <c r="K138" s="47"/>
      <c r="L138" s="52"/>
      <c r="M138" s="67">
        <f t="shared" si="36"/>
        <v>0</v>
      </c>
      <c r="N138" s="67">
        <f t="shared" si="37"/>
        <v>0</v>
      </c>
    </row>
    <row r="139" spans="1:14" x14ac:dyDescent="0.2">
      <c r="A139" s="66">
        <f t="shared" ref="A139:A202" si="38">IF(AND(G139&lt;&gt;"",E139=""),1,0)+IF(AND(G139&lt;&gt;"",K139=""),2,0)</f>
        <v>0</v>
      </c>
      <c r="B139" s="53"/>
      <c r="C139" s="10" t="str">
        <f t="shared" si="32"/>
        <v/>
      </c>
      <c r="D139" s="50"/>
      <c r="E139" s="49"/>
      <c r="F139" s="47"/>
      <c r="G139" s="51"/>
      <c r="H139" s="67">
        <f t="shared" si="33"/>
        <v>0</v>
      </c>
      <c r="I139" s="67">
        <f t="shared" si="34"/>
        <v>0</v>
      </c>
      <c r="J139" s="67">
        <f t="shared" si="35"/>
        <v>-949.90000000000009</v>
      </c>
      <c r="K139" s="47"/>
      <c r="L139" s="52"/>
      <c r="M139" s="67">
        <f t="shared" si="36"/>
        <v>0</v>
      </c>
      <c r="N139" s="67">
        <f t="shared" si="37"/>
        <v>0</v>
      </c>
    </row>
    <row r="140" spans="1:14" x14ac:dyDescent="0.2">
      <c r="A140" s="66">
        <f t="shared" si="38"/>
        <v>0</v>
      </c>
      <c r="B140" s="53"/>
      <c r="C140" s="10" t="str">
        <f t="shared" ref="C140:C203" si="39">IF(ISBLANK(B140),"",MONTH(B140))</f>
        <v/>
      </c>
      <c r="D140" s="50"/>
      <c r="E140" s="49"/>
      <c r="F140" s="47"/>
      <c r="G140" s="51"/>
      <c r="H140" s="67">
        <f t="shared" si="33"/>
        <v>0</v>
      </c>
      <c r="I140" s="67">
        <f t="shared" si="34"/>
        <v>0</v>
      </c>
      <c r="J140" s="67">
        <f t="shared" si="35"/>
        <v>-949.90000000000009</v>
      </c>
      <c r="K140" s="47"/>
      <c r="L140" s="52"/>
      <c r="M140" s="67">
        <f t="shared" si="36"/>
        <v>0</v>
      </c>
      <c r="N140" s="67">
        <f t="shared" si="37"/>
        <v>0</v>
      </c>
    </row>
    <row r="141" spans="1:14" x14ac:dyDescent="0.2">
      <c r="A141" s="66">
        <f t="shared" si="38"/>
        <v>0</v>
      </c>
      <c r="B141" s="53"/>
      <c r="C141" s="10" t="str">
        <f t="shared" si="39"/>
        <v/>
      </c>
      <c r="D141" s="50"/>
      <c r="E141" s="49"/>
      <c r="F141" s="47"/>
      <c r="G141" s="51"/>
      <c r="H141" s="67">
        <f t="shared" si="33"/>
        <v>0</v>
      </c>
      <c r="I141" s="67">
        <f t="shared" si="34"/>
        <v>0</v>
      </c>
      <c r="J141" s="67">
        <f t="shared" si="35"/>
        <v>-949.90000000000009</v>
      </c>
      <c r="K141" s="47"/>
      <c r="L141" s="52"/>
      <c r="M141" s="67">
        <f t="shared" si="36"/>
        <v>0</v>
      </c>
      <c r="N141" s="67">
        <f t="shared" si="37"/>
        <v>0</v>
      </c>
    </row>
    <row r="142" spans="1:14" x14ac:dyDescent="0.2">
      <c r="A142" s="66">
        <f t="shared" si="38"/>
        <v>0</v>
      </c>
      <c r="B142" s="53"/>
      <c r="C142" s="10" t="str">
        <f t="shared" si="39"/>
        <v/>
      </c>
      <c r="D142" s="50"/>
      <c r="E142" s="49"/>
      <c r="F142" s="47"/>
      <c r="G142" s="51"/>
      <c r="H142" s="67">
        <f t="shared" si="33"/>
        <v>0</v>
      </c>
      <c r="I142" s="67">
        <f t="shared" si="34"/>
        <v>0</v>
      </c>
      <c r="J142" s="67">
        <f t="shared" si="35"/>
        <v>-949.90000000000009</v>
      </c>
      <c r="K142" s="47"/>
      <c r="L142" s="52"/>
      <c r="M142" s="67">
        <f t="shared" si="36"/>
        <v>0</v>
      </c>
      <c r="N142" s="67">
        <f t="shared" si="37"/>
        <v>0</v>
      </c>
    </row>
    <row r="143" spans="1:14" x14ac:dyDescent="0.2">
      <c r="A143" s="66">
        <f t="shared" si="38"/>
        <v>0</v>
      </c>
      <c r="B143" s="53"/>
      <c r="C143" s="10" t="str">
        <f t="shared" si="39"/>
        <v/>
      </c>
      <c r="D143" s="50"/>
      <c r="E143" s="49"/>
      <c r="F143" s="47"/>
      <c r="G143" s="51"/>
      <c r="H143" s="67">
        <f t="shared" si="33"/>
        <v>0</v>
      </c>
      <c r="I143" s="67">
        <f t="shared" si="34"/>
        <v>0</v>
      </c>
      <c r="J143" s="67">
        <f t="shared" si="35"/>
        <v>-949.90000000000009</v>
      </c>
      <c r="K143" s="47"/>
      <c r="L143" s="52"/>
      <c r="M143" s="67">
        <f t="shared" si="36"/>
        <v>0</v>
      </c>
      <c r="N143" s="67">
        <f t="shared" si="37"/>
        <v>0</v>
      </c>
    </row>
    <row r="144" spans="1:14" x14ac:dyDescent="0.2">
      <c r="A144" s="66">
        <f t="shared" si="38"/>
        <v>0</v>
      </c>
      <c r="B144" s="53"/>
      <c r="C144" s="10" t="str">
        <f t="shared" si="39"/>
        <v/>
      </c>
      <c r="D144" s="50"/>
      <c r="E144" s="49"/>
      <c r="F144" s="47"/>
      <c r="G144" s="51"/>
      <c r="H144" s="67">
        <f t="shared" si="33"/>
        <v>0</v>
      </c>
      <c r="I144" s="67">
        <f t="shared" si="34"/>
        <v>0</v>
      </c>
      <c r="J144" s="67">
        <f t="shared" si="35"/>
        <v>-949.90000000000009</v>
      </c>
      <c r="K144" s="47"/>
      <c r="L144" s="52"/>
      <c r="M144" s="67">
        <f t="shared" si="36"/>
        <v>0</v>
      </c>
      <c r="N144" s="67">
        <f t="shared" si="37"/>
        <v>0</v>
      </c>
    </row>
    <row r="145" spans="1:14" x14ac:dyDescent="0.2">
      <c r="A145" s="66">
        <f t="shared" si="38"/>
        <v>0</v>
      </c>
      <c r="B145" s="53"/>
      <c r="C145" s="10" t="str">
        <f t="shared" si="39"/>
        <v/>
      </c>
      <c r="D145" s="50"/>
      <c r="E145" s="49"/>
      <c r="F145" s="47"/>
      <c r="G145" s="51"/>
      <c r="H145" s="67">
        <f t="shared" si="33"/>
        <v>0</v>
      </c>
      <c r="I145" s="67">
        <f t="shared" si="34"/>
        <v>0</v>
      </c>
      <c r="J145" s="67">
        <f t="shared" si="35"/>
        <v>-949.90000000000009</v>
      </c>
      <c r="K145" s="47"/>
      <c r="L145" s="52"/>
      <c r="M145" s="67">
        <f t="shared" si="36"/>
        <v>0</v>
      </c>
      <c r="N145" s="67">
        <f t="shared" si="37"/>
        <v>0</v>
      </c>
    </row>
    <row r="146" spans="1:14" x14ac:dyDescent="0.2">
      <c r="A146" s="66">
        <f t="shared" si="38"/>
        <v>0</v>
      </c>
      <c r="B146" s="53"/>
      <c r="C146" s="10" t="str">
        <f t="shared" si="39"/>
        <v/>
      </c>
      <c r="D146" s="50"/>
      <c r="E146" s="49"/>
      <c r="F146" s="47"/>
      <c r="G146" s="51"/>
      <c r="H146" s="67">
        <f t="shared" si="33"/>
        <v>0</v>
      </c>
      <c r="I146" s="67">
        <f t="shared" si="34"/>
        <v>0</v>
      </c>
      <c r="J146" s="67">
        <f t="shared" si="35"/>
        <v>-949.90000000000009</v>
      </c>
      <c r="K146" s="47"/>
      <c r="L146" s="52"/>
      <c r="M146" s="67">
        <f t="shared" si="36"/>
        <v>0</v>
      </c>
      <c r="N146" s="67">
        <f t="shared" si="37"/>
        <v>0</v>
      </c>
    </row>
    <row r="147" spans="1:14" x14ac:dyDescent="0.2">
      <c r="A147" s="66">
        <f t="shared" si="38"/>
        <v>0</v>
      </c>
      <c r="B147" s="53"/>
      <c r="C147" s="10" t="str">
        <f t="shared" si="39"/>
        <v/>
      </c>
      <c r="D147" s="50"/>
      <c r="E147" s="49"/>
      <c r="F147" s="47"/>
      <c r="G147" s="51"/>
      <c r="H147" s="67">
        <f t="shared" si="33"/>
        <v>0</v>
      </c>
      <c r="I147" s="67">
        <f t="shared" si="34"/>
        <v>0</v>
      </c>
      <c r="J147" s="67">
        <f t="shared" si="35"/>
        <v>-949.90000000000009</v>
      </c>
      <c r="K147" s="47"/>
      <c r="L147" s="52"/>
      <c r="M147" s="67">
        <f t="shared" si="36"/>
        <v>0</v>
      </c>
      <c r="N147" s="67">
        <f t="shared" si="37"/>
        <v>0</v>
      </c>
    </row>
    <row r="148" spans="1:14" x14ac:dyDescent="0.2">
      <c r="A148" s="66">
        <f t="shared" si="38"/>
        <v>0</v>
      </c>
      <c r="B148" s="53"/>
      <c r="C148" s="10" t="str">
        <f t="shared" si="39"/>
        <v/>
      </c>
      <c r="D148" s="50"/>
      <c r="E148" s="49"/>
      <c r="F148" s="47"/>
      <c r="G148" s="51"/>
      <c r="H148" s="67">
        <f t="shared" si="33"/>
        <v>0</v>
      </c>
      <c r="I148" s="67">
        <f t="shared" si="34"/>
        <v>0</v>
      </c>
      <c r="J148" s="67">
        <f t="shared" si="35"/>
        <v>-949.90000000000009</v>
      </c>
      <c r="K148" s="47"/>
      <c r="L148" s="52"/>
      <c r="M148" s="67">
        <f t="shared" si="36"/>
        <v>0</v>
      </c>
      <c r="N148" s="67">
        <f t="shared" si="37"/>
        <v>0</v>
      </c>
    </row>
    <row r="149" spans="1:14" x14ac:dyDescent="0.2">
      <c r="A149" s="66">
        <f t="shared" si="38"/>
        <v>0</v>
      </c>
      <c r="B149" s="53"/>
      <c r="C149" s="10" t="str">
        <f t="shared" si="39"/>
        <v/>
      </c>
      <c r="D149" s="50"/>
      <c r="E149" s="49"/>
      <c r="F149" s="47"/>
      <c r="G149" s="51"/>
      <c r="H149" s="67">
        <f t="shared" si="33"/>
        <v>0</v>
      </c>
      <c r="I149" s="67">
        <f t="shared" si="34"/>
        <v>0</v>
      </c>
      <c r="J149" s="67">
        <f t="shared" si="35"/>
        <v>-949.90000000000009</v>
      </c>
      <c r="K149" s="47"/>
      <c r="L149" s="52"/>
      <c r="M149" s="67">
        <f t="shared" si="36"/>
        <v>0</v>
      </c>
      <c r="N149" s="67">
        <f t="shared" si="37"/>
        <v>0</v>
      </c>
    </row>
    <row r="150" spans="1:14" x14ac:dyDescent="0.2">
      <c r="A150" s="66">
        <f t="shared" si="38"/>
        <v>0</v>
      </c>
      <c r="B150" s="53"/>
      <c r="C150" s="10" t="str">
        <f t="shared" si="39"/>
        <v/>
      </c>
      <c r="D150" s="50"/>
      <c r="E150" s="49"/>
      <c r="F150" s="47"/>
      <c r="G150" s="51"/>
      <c r="H150" s="67">
        <f t="shared" si="33"/>
        <v>0</v>
      </c>
      <c r="I150" s="67">
        <f t="shared" si="34"/>
        <v>0</v>
      </c>
      <c r="J150" s="67">
        <f t="shared" si="35"/>
        <v>-949.90000000000009</v>
      </c>
      <c r="K150" s="47"/>
      <c r="L150" s="52"/>
      <c r="M150" s="67">
        <f t="shared" si="36"/>
        <v>0</v>
      </c>
      <c r="N150" s="67">
        <f t="shared" si="37"/>
        <v>0</v>
      </c>
    </row>
    <row r="151" spans="1:14" x14ac:dyDescent="0.2">
      <c r="A151" s="66">
        <f t="shared" si="38"/>
        <v>0</v>
      </c>
      <c r="B151" s="53"/>
      <c r="C151" s="10" t="str">
        <f t="shared" si="39"/>
        <v/>
      </c>
      <c r="D151" s="50"/>
      <c r="E151" s="49"/>
      <c r="F151" s="47"/>
      <c r="G151" s="51"/>
      <c r="H151" s="67">
        <f t="shared" si="33"/>
        <v>0</v>
      </c>
      <c r="I151" s="67">
        <f t="shared" si="34"/>
        <v>0</v>
      </c>
      <c r="J151" s="67">
        <f t="shared" si="35"/>
        <v>-949.90000000000009</v>
      </c>
      <c r="K151" s="47"/>
      <c r="L151" s="52"/>
      <c r="M151" s="67">
        <f t="shared" si="36"/>
        <v>0</v>
      </c>
      <c r="N151" s="67">
        <f t="shared" si="37"/>
        <v>0</v>
      </c>
    </row>
    <row r="152" spans="1:14" x14ac:dyDescent="0.2">
      <c r="A152" s="66">
        <f t="shared" si="38"/>
        <v>0</v>
      </c>
      <c r="B152" s="53"/>
      <c r="C152" s="10" t="str">
        <f t="shared" si="39"/>
        <v/>
      </c>
      <c r="D152" s="50"/>
      <c r="E152" s="49"/>
      <c r="F152" s="47"/>
      <c r="G152" s="51"/>
      <c r="H152" s="67">
        <f t="shared" si="33"/>
        <v>0</v>
      </c>
      <c r="I152" s="67">
        <f t="shared" si="34"/>
        <v>0</v>
      </c>
      <c r="J152" s="67">
        <f t="shared" si="35"/>
        <v>-949.90000000000009</v>
      </c>
      <c r="K152" s="47"/>
      <c r="L152" s="52"/>
      <c r="M152" s="67">
        <f t="shared" si="36"/>
        <v>0</v>
      </c>
      <c r="N152" s="67">
        <f t="shared" si="37"/>
        <v>0</v>
      </c>
    </row>
    <row r="153" spans="1:14" x14ac:dyDescent="0.2">
      <c r="A153" s="66">
        <f t="shared" si="38"/>
        <v>0</v>
      </c>
      <c r="B153" s="53"/>
      <c r="C153" s="10" t="str">
        <f t="shared" si="39"/>
        <v/>
      </c>
      <c r="D153" s="50"/>
      <c r="E153" s="49"/>
      <c r="F153" s="47"/>
      <c r="G153" s="51"/>
      <c r="H153" s="67">
        <f t="shared" si="33"/>
        <v>0</v>
      </c>
      <c r="I153" s="67">
        <f t="shared" si="34"/>
        <v>0</v>
      </c>
      <c r="J153" s="67">
        <f t="shared" si="35"/>
        <v>-949.90000000000009</v>
      </c>
      <c r="K153" s="47"/>
      <c r="L153" s="52"/>
      <c r="M153" s="67">
        <f t="shared" si="36"/>
        <v>0</v>
      </c>
      <c r="N153" s="67">
        <f t="shared" si="37"/>
        <v>0</v>
      </c>
    </row>
    <row r="154" spans="1:14" x14ac:dyDescent="0.2">
      <c r="A154" s="66">
        <f t="shared" si="38"/>
        <v>0</v>
      </c>
      <c r="B154" s="53"/>
      <c r="C154" s="10" t="str">
        <f t="shared" si="39"/>
        <v/>
      </c>
      <c r="D154" s="50"/>
      <c r="E154" s="49"/>
      <c r="F154" s="47"/>
      <c r="G154" s="51"/>
      <c r="H154" s="67">
        <f t="shared" si="33"/>
        <v>0</v>
      </c>
      <c r="I154" s="67">
        <f t="shared" si="34"/>
        <v>0</v>
      </c>
      <c r="J154" s="67">
        <f t="shared" si="35"/>
        <v>-949.90000000000009</v>
      </c>
      <c r="K154" s="47"/>
      <c r="L154" s="52"/>
      <c r="M154" s="67">
        <f t="shared" si="36"/>
        <v>0</v>
      </c>
      <c r="N154" s="67">
        <f t="shared" si="37"/>
        <v>0</v>
      </c>
    </row>
    <row r="155" spans="1:14" x14ac:dyDescent="0.2">
      <c r="A155" s="66">
        <f t="shared" si="38"/>
        <v>0</v>
      </c>
      <c r="B155" s="53"/>
      <c r="C155" s="10" t="str">
        <f t="shared" si="39"/>
        <v/>
      </c>
      <c r="D155" s="50"/>
      <c r="E155" s="49"/>
      <c r="F155" s="47"/>
      <c r="G155" s="51"/>
      <c r="H155" s="67">
        <f t="shared" si="33"/>
        <v>0</v>
      </c>
      <c r="I155" s="67">
        <f t="shared" si="34"/>
        <v>0</v>
      </c>
      <c r="J155" s="67">
        <f t="shared" si="35"/>
        <v>-949.90000000000009</v>
      </c>
      <c r="K155" s="47"/>
      <c r="L155" s="52"/>
      <c r="M155" s="67">
        <f t="shared" si="36"/>
        <v>0</v>
      </c>
      <c r="N155" s="67">
        <f t="shared" si="37"/>
        <v>0</v>
      </c>
    </row>
    <row r="156" spans="1:14" x14ac:dyDescent="0.2">
      <c r="A156" s="66">
        <f t="shared" si="38"/>
        <v>0</v>
      </c>
      <c r="B156" s="53"/>
      <c r="C156" s="10" t="str">
        <f t="shared" si="39"/>
        <v/>
      </c>
      <c r="D156" s="50"/>
      <c r="E156" s="49"/>
      <c r="F156" s="47"/>
      <c r="G156" s="51"/>
      <c r="H156" s="67">
        <f t="shared" si="33"/>
        <v>0</v>
      </c>
      <c r="I156" s="67">
        <f t="shared" si="34"/>
        <v>0</v>
      </c>
      <c r="J156" s="67">
        <f t="shared" si="35"/>
        <v>-949.90000000000009</v>
      </c>
      <c r="K156" s="47"/>
      <c r="L156" s="52"/>
      <c r="M156" s="67">
        <f t="shared" si="36"/>
        <v>0</v>
      </c>
      <c r="N156" s="67">
        <f t="shared" si="37"/>
        <v>0</v>
      </c>
    </row>
    <row r="157" spans="1:14" x14ac:dyDescent="0.2">
      <c r="A157" s="66">
        <f t="shared" si="38"/>
        <v>0</v>
      </c>
      <c r="B157" s="53"/>
      <c r="C157" s="10" t="str">
        <f t="shared" si="39"/>
        <v/>
      </c>
      <c r="D157" s="50"/>
      <c r="E157" s="49"/>
      <c r="F157" s="47"/>
      <c r="G157" s="51"/>
      <c r="H157" s="67">
        <f t="shared" si="33"/>
        <v>0</v>
      </c>
      <c r="I157" s="67">
        <f t="shared" si="34"/>
        <v>0</v>
      </c>
      <c r="J157" s="67">
        <f t="shared" si="35"/>
        <v>-949.90000000000009</v>
      </c>
      <c r="K157" s="47"/>
      <c r="L157" s="52"/>
      <c r="M157" s="67">
        <f t="shared" si="36"/>
        <v>0</v>
      </c>
      <c r="N157" s="67">
        <f t="shared" si="37"/>
        <v>0</v>
      </c>
    </row>
    <row r="158" spans="1:14" x14ac:dyDescent="0.2">
      <c r="A158" s="66">
        <f t="shared" si="38"/>
        <v>0</v>
      </c>
      <c r="B158" s="53"/>
      <c r="C158" s="10" t="str">
        <f t="shared" si="39"/>
        <v/>
      </c>
      <c r="D158" s="50"/>
      <c r="E158" s="49"/>
      <c r="F158" s="47"/>
      <c r="G158" s="51"/>
      <c r="H158" s="67">
        <f t="shared" si="33"/>
        <v>0</v>
      </c>
      <c r="I158" s="67">
        <f t="shared" si="34"/>
        <v>0</v>
      </c>
      <c r="J158" s="67">
        <f t="shared" si="35"/>
        <v>-949.90000000000009</v>
      </c>
      <c r="K158" s="47"/>
      <c r="L158" s="52"/>
      <c r="M158" s="67">
        <f t="shared" si="36"/>
        <v>0</v>
      </c>
      <c r="N158" s="67">
        <f t="shared" si="37"/>
        <v>0</v>
      </c>
    </row>
    <row r="159" spans="1:14" x14ac:dyDescent="0.2">
      <c r="A159" s="66">
        <f t="shared" si="38"/>
        <v>0</v>
      </c>
      <c r="B159" s="53"/>
      <c r="C159" s="10" t="str">
        <f t="shared" si="39"/>
        <v/>
      </c>
      <c r="D159" s="50"/>
      <c r="E159" s="49"/>
      <c r="F159" s="47"/>
      <c r="G159" s="51"/>
      <c r="H159" s="67">
        <f t="shared" si="33"/>
        <v>0</v>
      </c>
      <c r="I159" s="67">
        <f t="shared" si="34"/>
        <v>0</v>
      </c>
      <c r="J159" s="67">
        <f t="shared" si="35"/>
        <v>-949.90000000000009</v>
      </c>
      <c r="K159" s="47"/>
      <c r="L159" s="52"/>
      <c r="M159" s="67">
        <f t="shared" si="36"/>
        <v>0</v>
      </c>
      <c r="N159" s="67">
        <f t="shared" si="37"/>
        <v>0</v>
      </c>
    </row>
    <row r="160" spans="1:14" x14ac:dyDescent="0.2">
      <c r="A160" s="66">
        <f t="shared" si="38"/>
        <v>0</v>
      </c>
      <c r="B160" s="53"/>
      <c r="C160" s="10" t="str">
        <f t="shared" si="39"/>
        <v/>
      </c>
      <c r="D160" s="50"/>
      <c r="E160" s="49"/>
      <c r="F160" s="47"/>
      <c r="G160" s="51"/>
      <c r="H160" s="67">
        <f t="shared" si="33"/>
        <v>0</v>
      </c>
      <c r="I160" s="67">
        <f t="shared" si="34"/>
        <v>0</v>
      </c>
      <c r="J160" s="67">
        <f t="shared" si="35"/>
        <v>-949.90000000000009</v>
      </c>
      <c r="K160" s="47"/>
      <c r="L160" s="52"/>
      <c r="M160" s="67">
        <f t="shared" si="36"/>
        <v>0</v>
      </c>
      <c r="N160" s="67">
        <f t="shared" si="37"/>
        <v>0</v>
      </c>
    </row>
    <row r="161" spans="1:14" x14ac:dyDescent="0.2">
      <c r="A161" s="66">
        <f t="shared" si="38"/>
        <v>0</v>
      </c>
      <c r="B161" s="53"/>
      <c r="C161" s="10" t="str">
        <f t="shared" si="39"/>
        <v/>
      </c>
      <c r="D161" s="50"/>
      <c r="E161" s="49"/>
      <c r="F161" s="47"/>
      <c r="G161" s="51"/>
      <c r="H161" s="67">
        <f t="shared" si="33"/>
        <v>0</v>
      </c>
      <c r="I161" s="67">
        <f t="shared" si="34"/>
        <v>0</v>
      </c>
      <c r="J161" s="67">
        <f t="shared" si="35"/>
        <v>-949.90000000000009</v>
      </c>
      <c r="K161" s="47"/>
      <c r="L161" s="52"/>
      <c r="M161" s="67">
        <f t="shared" si="36"/>
        <v>0</v>
      </c>
      <c r="N161" s="67">
        <f t="shared" si="37"/>
        <v>0</v>
      </c>
    </row>
    <row r="162" spans="1:14" x14ac:dyDescent="0.2">
      <c r="A162" s="66">
        <f t="shared" si="38"/>
        <v>0</v>
      </c>
      <c r="B162" s="53"/>
      <c r="C162" s="10" t="str">
        <f t="shared" si="39"/>
        <v/>
      </c>
      <c r="D162" s="50"/>
      <c r="E162" s="49"/>
      <c r="F162" s="47"/>
      <c r="G162" s="51"/>
      <c r="H162" s="67">
        <f t="shared" si="33"/>
        <v>0</v>
      </c>
      <c r="I162" s="67">
        <f t="shared" si="34"/>
        <v>0</v>
      </c>
      <c r="J162" s="67">
        <f t="shared" si="35"/>
        <v>-949.90000000000009</v>
      </c>
      <c r="K162" s="47"/>
      <c r="L162" s="52"/>
      <c r="M162" s="67">
        <f t="shared" si="36"/>
        <v>0</v>
      </c>
      <c r="N162" s="67">
        <f t="shared" si="37"/>
        <v>0</v>
      </c>
    </row>
    <row r="163" spans="1:14" x14ac:dyDescent="0.2">
      <c r="A163" s="66">
        <f t="shared" si="38"/>
        <v>0</v>
      </c>
      <c r="B163" s="53"/>
      <c r="C163" s="10" t="str">
        <f t="shared" si="39"/>
        <v/>
      </c>
      <c r="D163" s="50"/>
      <c r="E163" s="49"/>
      <c r="F163" s="47"/>
      <c r="G163" s="51"/>
      <c r="H163" s="67">
        <f t="shared" si="33"/>
        <v>0</v>
      </c>
      <c r="I163" s="67">
        <f t="shared" si="34"/>
        <v>0</v>
      </c>
      <c r="J163" s="67">
        <f t="shared" si="35"/>
        <v>-949.90000000000009</v>
      </c>
      <c r="K163" s="47"/>
      <c r="L163" s="52"/>
      <c r="M163" s="67">
        <f t="shared" si="36"/>
        <v>0</v>
      </c>
      <c r="N163" s="67">
        <f t="shared" si="37"/>
        <v>0</v>
      </c>
    </row>
    <row r="164" spans="1:14" x14ac:dyDescent="0.2">
      <c r="A164" s="66">
        <f t="shared" si="38"/>
        <v>0</v>
      </c>
      <c r="B164" s="53"/>
      <c r="C164" s="10" t="str">
        <f t="shared" si="39"/>
        <v/>
      </c>
      <c r="D164" s="50"/>
      <c r="E164" s="49"/>
      <c r="F164" s="47"/>
      <c r="G164" s="51"/>
      <c r="H164" s="67">
        <f t="shared" si="33"/>
        <v>0</v>
      </c>
      <c r="I164" s="67">
        <f t="shared" si="34"/>
        <v>0</v>
      </c>
      <c r="J164" s="67">
        <f t="shared" si="35"/>
        <v>-949.90000000000009</v>
      </c>
      <c r="K164" s="47"/>
      <c r="L164" s="52"/>
      <c r="M164" s="67">
        <f t="shared" si="36"/>
        <v>0</v>
      </c>
      <c r="N164" s="67">
        <f t="shared" si="37"/>
        <v>0</v>
      </c>
    </row>
    <row r="165" spans="1:14" x14ac:dyDescent="0.2">
      <c r="A165" s="66">
        <f t="shared" si="38"/>
        <v>0</v>
      </c>
      <c r="B165" s="53"/>
      <c r="C165" s="10" t="str">
        <f t="shared" si="39"/>
        <v/>
      </c>
      <c r="D165" s="50"/>
      <c r="E165" s="49"/>
      <c r="F165" s="47"/>
      <c r="G165" s="51"/>
      <c r="H165" s="67">
        <f t="shared" si="33"/>
        <v>0</v>
      </c>
      <c r="I165" s="67">
        <f t="shared" si="34"/>
        <v>0</v>
      </c>
      <c r="J165" s="67">
        <f t="shared" si="35"/>
        <v>-949.90000000000009</v>
      </c>
      <c r="K165" s="47"/>
      <c r="L165" s="52"/>
      <c r="M165" s="67">
        <f t="shared" si="36"/>
        <v>0</v>
      </c>
      <c r="N165" s="67">
        <f t="shared" si="37"/>
        <v>0</v>
      </c>
    </row>
    <row r="166" spans="1:14" x14ac:dyDescent="0.2">
      <c r="A166" s="66">
        <f t="shared" si="38"/>
        <v>0</v>
      </c>
      <c r="B166" s="53"/>
      <c r="C166" s="10" t="str">
        <f t="shared" si="39"/>
        <v/>
      </c>
      <c r="D166" s="50"/>
      <c r="E166" s="49"/>
      <c r="F166" s="47"/>
      <c r="G166" s="51"/>
      <c r="H166" s="67">
        <f t="shared" si="33"/>
        <v>0</v>
      </c>
      <c r="I166" s="67">
        <f t="shared" si="34"/>
        <v>0</v>
      </c>
      <c r="J166" s="67">
        <f t="shared" si="35"/>
        <v>-949.90000000000009</v>
      </c>
      <c r="K166" s="47"/>
      <c r="L166" s="52"/>
      <c r="M166" s="67">
        <f t="shared" si="36"/>
        <v>0</v>
      </c>
      <c r="N166" s="67">
        <f t="shared" si="37"/>
        <v>0</v>
      </c>
    </row>
    <row r="167" spans="1:14" x14ac:dyDescent="0.2">
      <c r="A167" s="66">
        <f t="shared" si="38"/>
        <v>0</v>
      </c>
      <c r="B167" s="53"/>
      <c r="C167" s="10" t="str">
        <f t="shared" si="39"/>
        <v/>
      </c>
      <c r="D167" s="50"/>
      <c r="E167" s="49"/>
      <c r="F167" s="47"/>
      <c r="G167" s="51"/>
      <c r="H167" s="67">
        <f t="shared" si="33"/>
        <v>0</v>
      </c>
      <c r="I167" s="67">
        <f t="shared" si="34"/>
        <v>0</v>
      </c>
      <c r="J167" s="67">
        <f t="shared" si="35"/>
        <v>-949.90000000000009</v>
      </c>
      <c r="K167" s="47"/>
      <c r="L167" s="52"/>
      <c r="M167" s="67">
        <f t="shared" si="36"/>
        <v>0</v>
      </c>
      <c r="N167" s="67">
        <f t="shared" si="37"/>
        <v>0</v>
      </c>
    </row>
    <row r="168" spans="1:14" x14ac:dyDescent="0.2">
      <c r="A168" s="66">
        <f t="shared" si="38"/>
        <v>0</v>
      </c>
      <c r="B168" s="53"/>
      <c r="C168" s="10" t="str">
        <f t="shared" si="39"/>
        <v/>
      </c>
      <c r="D168" s="50"/>
      <c r="E168" s="49"/>
      <c r="F168" s="47"/>
      <c r="G168" s="51"/>
      <c r="H168" s="67">
        <f t="shared" si="33"/>
        <v>0</v>
      </c>
      <c r="I168" s="67">
        <f t="shared" si="34"/>
        <v>0</v>
      </c>
      <c r="J168" s="67">
        <f t="shared" si="35"/>
        <v>-949.90000000000009</v>
      </c>
      <c r="K168" s="47"/>
      <c r="L168" s="52"/>
      <c r="M168" s="67">
        <f t="shared" si="36"/>
        <v>0</v>
      </c>
      <c r="N168" s="67">
        <f t="shared" si="37"/>
        <v>0</v>
      </c>
    </row>
    <row r="169" spans="1:14" x14ac:dyDescent="0.2">
      <c r="A169" s="66">
        <f t="shared" si="38"/>
        <v>0</v>
      </c>
      <c r="B169" s="53"/>
      <c r="C169" s="10" t="str">
        <f t="shared" si="39"/>
        <v/>
      </c>
      <c r="D169" s="50"/>
      <c r="E169" s="49"/>
      <c r="F169" s="47"/>
      <c r="G169" s="51"/>
      <c r="H169" s="67">
        <f t="shared" si="33"/>
        <v>0</v>
      </c>
      <c r="I169" s="67">
        <f t="shared" si="34"/>
        <v>0</v>
      </c>
      <c r="J169" s="67">
        <f t="shared" si="35"/>
        <v>-949.90000000000009</v>
      </c>
      <c r="K169" s="47"/>
      <c r="L169" s="52"/>
      <c r="M169" s="67">
        <f t="shared" si="36"/>
        <v>0</v>
      </c>
      <c r="N169" s="67">
        <f t="shared" si="37"/>
        <v>0</v>
      </c>
    </row>
    <row r="170" spans="1:14" x14ac:dyDescent="0.2">
      <c r="A170" s="66">
        <f t="shared" si="38"/>
        <v>0</v>
      </c>
      <c r="B170" s="53"/>
      <c r="C170" s="10" t="str">
        <f t="shared" si="39"/>
        <v/>
      </c>
      <c r="D170" s="50"/>
      <c r="E170" s="49"/>
      <c r="F170" s="47"/>
      <c r="G170" s="51"/>
      <c r="H170" s="67">
        <f t="shared" si="33"/>
        <v>0</v>
      </c>
      <c r="I170" s="67">
        <f t="shared" si="34"/>
        <v>0</v>
      </c>
      <c r="J170" s="67">
        <f t="shared" si="35"/>
        <v>-949.90000000000009</v>
      </c>
      <c r="K170" s="47"/>
      <c r="L170" s="52"/>
      <c r="M170" s="67">
        <f t="shared" si="36"/>
        <v>0</v>
      </c>
      <c r="N170" s="67">
        <f t="shared" si="37"/>
        <v>0</v>
      </c>
    </row>
    <row r="171" spans="1:14" x14ac:dyDescent="0.2">
      <c r="A171" s="66">
        <f t="shared" si="38"/>
        <v>0</v>
      </c>
      <c r="B171" s="53"/>
      <c r="C171" s="10" t="str">
        <f t="shared" si="39"/>
        <v/>
      </c>
      <c r="D171" s="50"/>
      <c r="E171" s="49"/>
      <c r="F171" s="47"/>
      <c r="G171" s="51"/>
      <c r="H171" s="67">
        <f t="shared" si="33"/>
        <v>0</v>
      </c>
      <c r="I171" s="67">
        <f t="shared" si="34"/>
        <v>0</v>
      </c>
      <c r="J171" s="67">
        <f t="shared" si="35"/>
        <v>-949.90000000000009</v>
      </c>
      <c r="K171" s="47"/>
      <c r="L171" s="52"/>
      <c r="M171" s="67">
        <f t="shared" si="36"/>
        <v>0</v>
      </c>
      <c r="N171" s="67">
        <f t="shared" si="37"/>
        <v>0</v>
      </c>
    </row>
    <row r="172" spans="1:14" x14ac:dyDescent="0.2">
      <c r="A172" s="66">
        <f t="shared" si="38"/>
        <v>0</v>
      </c>
      <c r="B172" s="53"/>
      <c r="C172" s="10" t="str">
        <f t="shared" si="39"/>
        <v/>
      </c>
      <c r="D172" s="50"/>
      <c r="E172" s="49"/>
      <c r="F172" s="47"/>
      <c r="G172" s="51"/>
      <c r="H172" s="67">
        <f t="shared" si="33"/>
        <v>0</v>
      </c>
      <c r="I172" s="67">
        <f t="shared" si="34"/>
        <v>0</v>
      </c>
      <c r="J172" s="67">
        <f t="shared" si="35"/>
        <v>-949.90000000000009</v>
      </c>
      <c r="K172" s="47"/>
      <c r="L172" s="52"/>
      <c r="M172" s="67">
        <f t="shared" si="36"/>
        <v>0</v>
      </c>
      <c r="N172" s="67">
        <f t="shared" si="37"/>
        <v>0</v>
      </c>
    </row>
    <row r="173" spans="1:14" x14ac:dyDescent="0.2">
      <c r="A173" s="66">
        <f t="shared" si="38"/>
        <v>0</v>
      </c>
      <c r="B173" s="53"/>
      <c r="C173" s="10" t="str">
        <f t="shared" si="39"/>
        <v/>
      </c>
      <c r="D173" s="50"/>
      <c r="E173" s="49"/>
      <c r="F173" s="47"/>
      <c r="G173" s="51"/>
      <c r="H173" s="67">
        <f t="shared" si="33"/>
        <v>0</v>
      </c>
      <c r="I173" s="67">
        <f t="shared" si="34"/>
        <v>0</v>
      </c>
      <c r="J173" s="67">
        <f t="shared" si="35"/>
        <v>-949.90000000000009</v>
      </c>
      <c r="K173" s="47"/>
      <c r="L173" s="52"/>
      <c r="M173" s="67">
        <f t="shared" si="36"/>
        <v>0</v>
      </c>
      <c r="N173" s="67">
        <f t="shared" si="37"/>
        <v>0</v>
      </c>
    </row>
    <row r="174" spans="1:14" x14ac:dyDescent="0.2">
      <c r="A174" s="66">
        <f t="shared" si="38"/>
        <v>0</v>
      </c>
      <c r="B174" s="53"/>
      <c r="C174" s="10" t="str">
        <f t="shared" si="39"/>
        <v/>
      </c>
      <c r="D174" s="50"/>
      <c r="E174" s="49"/>
      <c r="F174" s="47"/>
      <c r="G174" s="51"/>
      <c r="H174" s="67">
        <f t="shared" si="33"/>
        <v>0</v>
      </c>
      <c r="I174" s="67">
        <f t="shared" si="34"/>
        <v>0</v>
      </c>
      <c r="J174" s="67">
        <f t="shared" si="35"/>
        <v>-949.90000000000009</v>
      </c>
      <c r="K174" s="47"/>
      <c r="L174" s="52"/>
      <c r="M174" s="67">
        <f t="shared" si="36"/>
        <v>0</v>
      </c>
      <c r="N174" s="67">
        <f t="shared" si="37"/>
        <v>0</v>
      </c>
    </row>
    <row r="175" spans="1:14" x14ac:dyDescent="0.2">
      <c r="A175" s="66">
        <f t="shared" si="38"/>
        <v>0</v>
      </c>
      <c r="B175" s="53"/>
      <c r="C175" s="10" t="str">
        <f t="shared" si="39"/>
        <v/>
      </c>
      <c r="D175" s="50"/>
      <c r="E175" s="49"/>
      <c r="F175" s="47"/>
      <c r="G175" s="51"/>
      <c r="H175" s="67">
        <f t="shared" si="33"/>
        <v>0</v>
      </c>
      <c r="I175" s="67">
        <f t="shared" si="34"/>
        <v>0</v>
      </c>
      <c r="J175" s="67">
        <f t="shared" si="35"/>
        <v>-949.90000000000009</v>
      </c>
      <c r="K175" s="47"/>
      <c r="L175" s="52"/>
      <c r="M175" s="67">
        <f t="shared" si="36"/>
        <v>0</v>
      </c>
      <c r="N175" s="67">
        <f t="shared" si="37"/>
        <v>0</v>
      </c>
    </row>
    <row r="176" spans="1:14" x14ac:dyDescent="0.2">
      <c r="A176" s="66">
        <f t="shared" si="38"/>
        <v>0</v>
      </c>
      <c r="B176" s="53"/>
      <c r="C176" s="10" t="str">
        <f t="shared" si="39"/>
        <v/>
      </c>
      <c r="D176" s="50"/>
      <c r="E176" s="49"/>
      <c r="F176" s="47"/>
      <c r="G176" s="51"/>
      <c r="H176" s="67">
        <f t="shared" si="33"/>
        <v>0</v>
      </c>
      <c r="I176" s="67">
        <f t="shared" si="34"/>
        <v>0</v>
      </c>
      <c r="J176" s="67">
        <f t="shared" si="35"/>
        <v>-949.90000000000009</v>
      </c>
      <c r="K176" s="47"/>
      <c r="L176" s="52"/>
      <c r="M176" s="67">
        <f t="shared" si="36"/>
        <v>0</v>
      </c>
      <c r="N176" s="67">
        <f t="shared" si="37"/>
        <v>0</v>
      </c>
    </row>
    <row r="177" spans="1:14" x14ac:dyDescent="0.2">
      <c r="A177" s="66">
        <f t="shared" si="38"/>
        <v>0</v>
      </c>
      <c r="B177" s="53"/>
      <c r="C177" s="10" t="str">
        <f t="shared" si="39"/>
        <v/>
      </c>
      <c r="D177" s="50"/>
      <c r="E177" s="49"/>
      <c r="F177" s="47"/>
      <c r="G177" s="51"/>
      <c r="H177" s="67">
        <f t="shared" si="33"/>
        <v>0</v>
      </c>
      <c r="I177" s="67">
        <f t="shared" si="34"/>
        <v>0</v>
      </c>
      <c r="J177" s="67">
        <f t="shared" si="35"/>
        <v>-949.90000000000009</v>
      </c>
      <c r="K177" s="47"/>
      <c r="L177" s="52"/>
      <c r="M177" s="67">
        <f t="shared" si="36"/>
        <v>0</v>
      </c>
      <c r="N177" s="67">
        <f t="shared" si="37"/>
        <v>0</v>
      </c>
    </row>
    <row r="178" spans="1:14" x14ac:dyDescent="0.2">
      <c r="A178" s="66">
        <f t="shared" si="38"/>
        <v>0</v>
      </c>
      <c r="B178" s="53"/>
      <c r="C178" s="10" t="str">
        <f t="shared" si="39"/>
        <v/>
      </c>
      <c r="D178" s="50"/>
      <c r="E178" s="49"/>
      <c r="F178" s="47"/>
      <c r="G178" s="51"/>
      <c r="H178" s="67">
        <f t="shared" si="33"/>
        <v>0</v>
      </c>
      <c r="I178" s="67">
        <f t="shared" si="34"/>
        <v>0</v>
      </c>
      <c r="J178" s="67">
        <f t="shared" si="35"/>
        <v>-949.90000000000009</v>
      </c>
      <c r="K178" s="47"/>
      <c r="L178" s="52"/>
      <c r="M178" s="67">
        <f t="shared" si="36"/>
        <v>0</v>
      </c>
      <c r="N178" s="67">
        <f t="shared" si="37"/>
        <v>0</v>
      </c>
    </row>
    <row r="179" spans="1:14" x14ac:dyDescent="0.2">
      <c r="A179" s="66">
        <f t="shared" si="38"/>
        <v>0</v>
      </c>
      <c r="B179" s="53"/>
      <c r="C179" s="10" t="str">
        <f t="shared" si="39"/>
        <v/>
      </c>
      <c r="D179" s="50"/>
      <c r="E179" s="49"/>
      <c r="F179" s="47"/>
      <c r="G179" s="51"/>
      <c r="H179" s="67">
        <f t="shared" si="33"/>
        <v>0</v>
      </c>
      <c r="I179" s="67">
        <f t="shared" si="34"/>
        <v>0</v>
      </c>
      <c r="J179" s="67">
        <f t="shared" si="35"/>
        <v>-949.90000000000009</v>
      </c>
      <c r="K179" s="47"/>
      <c r="L179" s="52"/>
      <c r="M179" s="67">
        <f t="shared" si="36"/>
        <v>0</v>
      </c>
      <c r="N179" s="67">
        <f t="shared" si="37"/>
        <v>0</v>
      </c>
    </row>
    <row r="180" spans="1:14" x14ac:dyDescent="0.2">
      <c r="A180" s="66">
        <f t="shared" si="38"/>
        <v>0</v>
      </c>
      <c r="B180" s="53"/>
      <c r="C180" s="10" t="str">
        <f t="shared" si="39"/>
        <v/>
      </c>
      <c r="D180" s="50"/>
      <c r="E180" s="49"/>
      <c r="F180" s="47"/>
      <c r="G180" s="51"/>
      <c r="H180" s="67">
        <f t="shared" si="33"/>
        <v>0</v>
      </c>
      <c r="I180" s="67">
        <f t="shared" si="34"/>
        <v>0</v>
      </c>
      <c r="J180" s="67">
        <f t="shared" si="35"/>
        <v>-949.90000000000009</v>
      </c>
      <c r="K180" s="47"/>
      <c r="L180" s="52"/>
      <c r="M180" s="67">
        <f t="shared" si="36"/>
        <v>0</v>
      </c>
      <c r="N180" s="67">
        <f t="shared" si="37"/>
        <v>0</v>
      </c>
    </row>
    <row r="181" spans="1:14" x14ac:dyDescent="0.2">
      <c r="A181" s="66">
        <f t="shared" si="38"/>
        <v>0</v>
      </c>
      <c r="B181" s="53"/>
      <c r="C181" s="10" t="str">
        <f t="shared" si="39"/>
        <v/>
      </c>
      <c r="D181" s="50"/>
      <c r="E181" s="49"/>
      <c r="F181" s="47"/>
      <c r="G181" s="51"/>
      <c r="H181" s="67">
        <f t="shared" si="33"/>
        <v>0</v>
      </c>
      <c r="I181" s="67">
        <f t="shared" si="34"/>
        <v>0</v>
      </c>
      <c r="J181" s="67">
        <f t="shared" si="35"/>
        <v>-949.90000000000009</v>
      </c>
      <c r="K181" s="47"/>
      <c r="L181" s="52"/>
      <c r="M181" s="67">
        <f t="shared" si="36"/>
        <v>0</v>
      </c>
      <c r="N181" s="67">
        <f t="shared" si="37"/>
        <v>0</v>
      </c>
    </row>
    <row r="182" spans="1:14" x14ac:dyDescent="0.2">
      <c r="A182" s="66">
        <f t="shared" si="38"/>
        <v>0</v>
      </c>
      <c r="B182" s="53"/>
      <c r="C182" s="10" t="str">
        <f t="shared" si="39"/>
        <v/>
      </c>
      <c r="D182" s="50"/>
      <c r="E182" s="49"/>
      <c r="F182" s="47"/>
      <c r="G182" s="51"/>
      <c r="H182" s="67">
        <f t="shared" si="33"/>
        <v>0</v>
      </c>
      <c r="I182" s="67">
        <f t="shared" si="34"/>
        <v>0</v>
      </c>
      <c r="J182" s="67">
        <f t="shared" si="35"/>
        <v>-949.90000000000009</v>
      </c>
      <c r="K182" s="47"/>
      <c r="L182" s="52"/>
      <c r="M182" s="67">
        <f t="shared" si="36"/>
        <v>0</v>
      </c>
      <c r="N182" s="67">
        <f t="shared" si="37"/>
        <v>0</v>
      </c>
    </row>
    <row r="183" spans="1:14" x14ac:dyDescent="0.2">
      <c r="A183" s="66">
        <f t="shared" si="38"/>
        <v>0</v>
      </c>
      <c r="B183" s="53"/>
      <c r="C183" s="10" t="str">
        <f t="shared" si="39"/>
        <v/>
      </c>
      <c r="D183" s="50"/>
      <c r="E183" s="49"/>
      <c r="F183" s="47"/>
      <c r="G183" s="51"/>
      <c r="H183" s="67">
        <f t="shared" si="33"/>
        <v>0</v>
      </c>
      <c r="I183" s="67">
        <f t="shared" si="34"/>
        <v>0</v>
      </c>
      <c r="J183" s="67">
        <f t="shared" si="35"/>
        <v>-949.90000000000009</v>
      </c>
      <c r="K183" s="47"/>
      <c r="L183" s="52"/>
      <c r="M183" s="67">
        <f t="shared" si="36"/>
        <v>0</v>
      </c>
      <c r="N183" s="67">
        <f t="shared" si="37"/>
        <v>0</v>
      </c>
    </row>
    <row r="184" spans="1:14" x14ac:dyDescent="0.2">
      <c r="A184" s="66">
        <f t="shared" si="38"/>
        <v>0</v>
      </c>
      <c r="B184" s="53"/>
      <c r="C184" s="10" t="str">
        <f t="shared" si="39"/>
        <v/>
      </c>
      <c r="D184" s="50"/>
      <c r="E184" s="49"/>
      <c r="F184" s="47"/>
      <c r="G184" s="51"/>
      <c r="H184" s="67">
        <f t="shared" si="33"/>
        <v>0</v>
      </c>
      <c r="I184" s="67">
        <f t="shared" si="34"/>
        <v>0</v>
      </c>
      <c r="J184" s="67">
        <f t="shared" si="35"/>
        <v>-949.90000000000009</v>
      </c>
      <c r="K184" s="47"/>
      <c r="L184" s="52"/>
      <c r="M184" s="67">
        <f t="shared" si="36"/>
        <v>0</v>
      </c>
      <c r="N184" s="67">
        <f t="shared" si="37"/>
        <v>0</v>
      </c>
    </row>
    <row r="185" spans="1:14" x14ac:dyDescent="0.2">
      <c r="A185" s="66">
        <f t="shared" si="38"/>
        <v>0</v>
      </c>
      <c r="B185" s="53"/>
      <c r="C185" s="10" t="str">
        <f t="shared" si="39"/>
        <v/>
      </c>
      <c r="D185" s="50"/>
      <c r="E185" s="49"/>
      <c r="F185" s="47"/>
      <c r="G185" s="51"/>
      <c r="H185" s="67">
        <f t="shared" si="33"/>
        <v>0</v>
      </c>
      <c r="I185" s="67">
        <f t="shared" si="34"/>
        <v>0</v>
      </c>
      <c r="J185" s="67">
        <f t="shared" si="35"/>
        <v>-949.90000000000009</v>
      </c>
      <c r="K185" s="47"/>
      <c r="L185" s="52"/>
      <c r="M185" s="67">
        <f t="shared" si="36"/>
        <v>0</v>
      </c>
      <c r="N185" s="67">
        <f t="shared" si="37"/>
        <v>0</v>
      </c>
    </row>
    <row r="186" spans="1:14" x14ac:dyDescent="0.2">
      <c r="A186" s="66">
        <f t="shared" si="38"/>
        <v>0</v>
      </c>
      <c r="B186" s="53"/>
      <c r="C186" s="10" t="str">
        <f t="shared" si="39"/>
        <v/>
      </c>
      <c r="D186" s="50"/>
      <c r="E186" s="49"/>
      <c r="F186" s="47"/>
      <c r="G186" s="51"/>
      <c r="H186" s="67">
        <f t="shared" si="33"/>
        <v>0</v>
      </c>
      <c r="I186" s="67">
        <f t="shared" si="34"/>
        <v>0</v>
      </c>
      <c r="J186" s="67">
        <f t="shared" si="35"/>
        <v>-949.90000000000009</v>
      </c>
      <c r="K186" s="47"/>
      <c r="L186" s="52"/>
      <c r="M186" s="67">
        <f t="shared" si="36"/>
        <v>0</v>
      </c>
      <c r="N186" s="67">
        <f t="shared" si="37"/>
        <v>0</v>
      </c>
    </row>
    <row r="187" spans="1:14" x14ac:dyDescent="0.2">
      <c r="A187" s="66">
        <f t="shared" si="38"/>
        <v>0</v>
      </c>
      <c r="B187" s="53"/>
      <c r="C187" s="10" t="str">
        <f t="shared" si="39"/>
        <v/>
      </c>
      <c r="D187" s="50"/>
      <c r="E187" s="49"/>
      <c r="F187" s="47"/>
      <c r="G187" s="51"/>
      <c r="H187" s="67">
        <f t="shared" ref="H187:H197" si="40">IF(E187="O",G187,0)</f>
        <v>0</v>
      </c>
      <c r="I187" s="67">
        <f t="shared" ref="I187:I197" si="41">IF(E187="B",-G187,0)</f>
        <v>0</v>
      </c>
      <c r="J187" s="67">
        <f t="shared" ref="J187:J197" si="42">J186+H187+I187</f>
        <v>-949.90000000000009</v>
      </c>
      <c r="K187" s="47"/>
      <c r="L187" s="52"/>
      <c r="M187" s="67">
        <f t="shared" ref="M187:M197" si="43">IF(E187="B",L187/(1+L187)*G187,-L187/(1+L187)*G187)</f>
        <v>0</v>
      </c>
      <c r="N187" s="67">
        <f t="shared" ref="N187:N197" si="44">IF(E187="B",G187-M187,-G187-M187)</f>
        <v>0</v>
      </c>
    </row>
    <row r="188" spans="1:14" x14ac:dyDescent="0.2">
      <c r="A188" s="66">
        <f t="shared" si="38"/>
        <v>0</v>
      </c>
      <c r="B188" s="53"/>
      <c r="C188" s="10" t="str">
        <f t="shared" si="39"/>
        <v/>
      </c>
      <c r="D188" s="50"/>
      <c r="E188" s="49"/>
      <c r="F188" s="47"/>
      <c r="G188" s="51"/>
      <c r="H188" s="67">
        <f t="shared" si="40"/>
        <v>0</v>
      </c>
      <c r="I188" s="67">
        <f t="shared" si="41"/>
        <v>0</v>
      </c>
      <c r="J188" s="67">
        <f t="shared" si="42"/>
        <v>-949.90000000000009</v>
      </c>
      <c r="K188" s="47"/>
      <c r="L188" s="52"/>
      <c r="M188" s="67">
        <f t="shared" si="43"/>
        <v>0</v>
      </c>
      <c r="N188" s="67">
        <f t="shared" si="44"/>
        <v>0</v>
      </c>
    </row>
    <row r="189" spans="1:14" x14ac:dyDescent="0.2">
      <c r="A189" s="66">
        <f t="shared" si="38"/>
        <v>0</v>
      </c>
      <c r="B189" s="53"/>
      <c r="C189" s="10" t="str">
        <f t="shared" si="39"/>
        <v/>
      </c>
      <c r="D189" s="50"/>
      <c r="E189" s="49"/>
      <c r="F189" s="47"/>
      <c r="G189" s="51"/>
      <c r="H189" s="67">
        <f t="shared" si="40"/>
        <v>0</v>
      </c>
      <c r="I189" s="67">
        <f t="shared" si="41"/>
        <v>0</v>
      </c>
      <c r="J189" s="67">
        <f t="shared" si="42"/>
        <v>-949.90000000000009</v>
      </c>
      <c r="K189" s="47"/>
      <c r="L189" s="52"/>
      <c r="M189" s="67">
        <f t="shared" si="43"/>
        <v>0</v>
      </c>
      <c r="N189" s="67">
        <f t="shared" si="44"/>
        <v>0</v>
      </c>
    </row>
    <row r="190" spans="1:14" x14ac:dyDescent="0.2">
      <c r="A190" s="66">
        <f t="shared" si="38"/>
        <v>0</v>
      </c>
      <c r="B190" s="53"/>
      <c r="C190" s="10" t="str">
        <f t="shared" si="39"/>
        <v/>
      </c>
      <c r="D190" s="50"/>
      <c r="E190" s="49"/>
      <c r="F190" s="47"/>
      <c r="G190" s="51"/>
      <c r="H190" s="67">
        <f t="shared" si="40"/>
        <v>0</v>
      </c>
      <c r="I190" s="67">
        <f t="shared" si="41"/>
        <v>0</v>
      </c>
      <c r="J190" s="67">
        <f t="shared" si="42"/>
        <v>-949.90000000000009</v>
      </c>
      <c r="K190" s="47"/>
      <c r="L190" s="52"/>
      <c r="M190" s="67">
        <f t="shared" si="43"/>
        <v>0</v>
      </c>
      <c r="N190" s="67">
        <f t="shared" si="44"/>
        <v>0</v>
      </c>
    </row>
    <row r="191" spans="1:14" x14ac:dyDescent="0.2">
      <c r="A191" s="66">
        <f t="shared" si="38"/>
        <v>0</v>
      </c>
      <c r="B191" s="53"/>
      <c r="C191" s="10" t="str">
        <f t="shared" si="39"/>
        <v/>
      </c>
      <c r="D191" s="50"/>
      <c r="E191" s="49"/>
      <c r="F191" s="47"/>
      <c r="G191" s="51"/>
      <c r="H191" s="67">
        <f t="shared" si="40"/>
        <v>0</v>
      </c>
      <c r="I191" s="67">
        <f t="shared" si="41"/>
        <v>0</v>
      </c>
      <c r="J191" s="67">
        <f t="shared" si="42"/>
        <v>-949.90000000000009</v>
      </c>
      <c r="K191" s="47"/>
      <c r="L191" s="52"/>
      <c r="M191" s="67">
        <f t="shared" si="43"/>
        <v>0</v>
      </c>
      <c r="N191" s="67">
        <f t="shared" si="44"/>
        <v>0</v>
      </c>
    </row>
    <row r="192" spans="1:14" x14ac:dyDescent="0.2">
      <c r="A192" s="66">
        <f t="shared" si="38"/>
        <v>0</v>
      </c>
      <c r="B192" s="53"/>
      <c r="C192" s="10" t="str">
        <f t="shared" si="39"/>
        <v/>
      </c>
      <c r="D192" s="50"/>
      <c r="E192" s="49"/>
      <c r="F192" s="47"/>
      <c r="G192" s="51"/>
      <c r="H192" s="67">
        <f t="shared" si="40"/>
        <v>0</v>
      </c>
      <c r="I192" s="67">
        <f t="shared" si="41"/>
        <v>0</v>
      </c>
      <c r="J192" s="67">
        <f t="shared" si="42"/>
        <v>-949.90000000000009</v>
      </c>
      <c r="K192" s="47"/>
      <c r="L192" s="52"/>
      <c r="M192" s="67">
        <f t="shared" si="43"/>
        <v>0</v>
      </c>
      <c r="N192" s="67">
        <f t="shared" si="44"/>
        <v>0</v>
      </c>
    </row>
    <row r="193" spans="1:14" x14ac:dyDescent="0.2">
      <c r="A193" s="66">
        <f t="shared" si="38"/>
        <v>0</v>
      </c>
      <c r="B193" s="53"/>
      <c r="C193" s="10" t="str">
        <f t="shared" si="39"/>
        <v/>
      </c>
      <c r="D193" s="50"/>
      <c r="E193" s="49"/>
      <c r="F193" s="47"/>
      <c r="G193" s="51"/>
      <c r="H193" s="67">
        <f t="shared" si="40"/>
        <v>0</v>
      </c>
      <c r="I193" s="67">
        <f t="shared" si="41"/>
        <v>0</v>
      </c>
      <c r="J193" s="67">
        <f t="shared" si="42"/>
        <v>-949.90000000000009</v>
      </c>
      <c r="K193" s="47"/>
      <c r="L193" s="52"/>
      <c r="M193" s="67">
        <f t="shared" si="43"/>
        <v>0</v>
      </c>
      <c r="N193" s="67">
        <f t="shared" si="44"/>
        <v>0</v>
      </c>
    </row>
    <row r="194" spans="1:14" x14ac:dyDescent="0.2">
      <c r="A194" s="66">
        <f t="shared" si="38"/>
        <v>0</v>
      </c>
      <c r="B194" s="53"/>
      <c r="C194" s="10" t="str">
        <f t="shared" si="39"/>
        <v/>
      </c>
      <c r="D194" s="50"/>
      <c r="E194" s="49"/>
      <c r="F194" s="47"/>
      <c r="G194" s="51"/>
      <c r="H194" s="67">
        <f t="shared" si="40"/>
        <v>0</v>
      </c>
      <c r="I194" s="67">
        <f t="shared" si="41"/>
        <v>0</v>
      </c>
      <c r="J194" s="67">
        <f t="shared" si="42"/>
        <v>-949.90000000000009</v>
      </c>
      <c r="K194" s="47"/>
      <c r="L194" s="52"/>
      <c r="M194" s="67">
        <f t="shared" si="43"/>
        <v>0</v>
      </c>
      <c r="N194" s="67">
        <f t="shared" si="44"/>
        <v>0</v>
      </c>
    </row>
    <row r="195" spans="1:14" x14ac:dyDescent="0.2">
      <c r="A195" s="66">
        <f t="shared" si="38"/>
        <v>0</v>
      </c>
      <c r="B195" s="53"/>
      <c r="C195" s="10" t="str">
        <f t="shared" si="39"/>
        <v/>
      </c>
      <c r="D195" s="50"/>
      <c r="E195" s="49"/>
      <c r="F195" s="47"/>
      <c r="G195" s="51"/>
      <c r="H195" s="67">
        <f t="shared" si="40"/>
        <v>0</v>
      </c>
      <c r="I195" s="67">
        <f t="shared" si="41"/>
        <v>0</v>
      </c>
      <c r="J195" s="67">
        <f t="shared" si="42"/>
        <v>-949.90000000000009</v>
      </c>
      <c r="K195" s="47"/>
      <c r="L195" s="52"/>
      <c r="M195" s="67">
        <f t="shared" si="43"/>
        <v>0</v>
      </c>
      <c r="N195" s="67">
        <f t="shared" si="44"/>
        <v>0</v>
      </c>
    </row>
    <row r="196" spans="1:14" x14ac:dyDescent="0.2">
      <c r="A196" s="66">
        <f t="shared" si="38"/>
        <v>0</v>
      </c>
      <c r="B196" s="53"/>
      <c r="C196" s="10" t="str">
        <f t="shared" si="39"/>
        <v/>
      </c>
      <c r="D196" s="50"/>
      <c r="E196" s="49"/>
      <c r="F196" s="47"/>
      <c r="G196" s="51"/>
      <c r="H196" s="67">
        <f t="shared" si="40"/>
        <v>0</v>
      </c>
      <c r="I196" s="67">
        <f t="shared" si="41"/>
        <v>0</v>
      </c>
      <c r="J196" s="67">
        <f t="shared" si="42"/>
        <v>-949.90000000000009</v>
      </c>
      <c r="K196" s="47"/>
      <c r="L196" s="52"/>
      <c r="M196" s="67">
        <f t="shared" si="43"/>
        <v>0</v>
      </c>
      <c r="N196" s="67">
        <f t="shared" si="44"/>
        <v>0</v>
      </c>
    </row>
    <row r="197" spans="1:14" x14ac:dyDescent="0.2">
      <c r="A197" s="66">
        <f t="shared" si="38"/>
        <v>0</v>
      </c>
      <c r="B197" s="53"/>
      <c r="C197" s="10" t="str">
        <f t="shared" si="39"/>
        <v/>
      </c>
      <c r="D197" s="50"/>
      <c r="E197" s="49"/>
      <c r="F197" s="47"/>
      <c r="G197" s="51"/>
      <c r="H197" s="67">
        <f t="shared" si="40"/>
        <v>0</v>
      </c>
      <c r="I197" s="67">
        <f t="shared" si="41"/>
        <v>0</v>
      </c>
      <c r="J197" s="67">
        <f t="shared" si="42"/>
        <v>-949.90000000000009</v>
      </c>
      <c r="K197" s="47"/>
      <c r="L197" s="52"/>
      <c r="M197" s="67">
        <f t="shared" si="43"/>
        <v>0</v>
      </c>
      <c r="N197" s="67">
        <f t="shared" si="44"/>
        <v>0</v>
      </c>
    </row>
    <row r="198" spans="1:14" x14ac:dyDescent="0.2">
      <c r="A198" s="66">
        <f t="shared" si="38"/>
        <v>0</v>
      </c>
      <c r="B198" s="53"/>
      <c r="C198" s="10" t="str">
        <f t="shared" si="39"/>
        <v/>
      </c>
      <c r="D198" s="50"/>
      <c r="E198" s="49"/>
      <c r="F198" s="47"/>
      <c r="G198" s="51"/>
      <c r="H198" s="67">
        <f t="shared" ref="H198:H221" si="45">IF(E198="O",G198,0)</f>
        <v>0</v>
      </c>
      <c r="I198" s="67">
        <f t="shared" ref="I198:I221" si="46">IF(E198="B",-G198,0)</f>
        <v>0</v>
      </c>
      <c r="J198" s="67">
        <f t="shared" ref="J198:J221" si="47">J197+H198+I198</f>
        <v>-949.90000000000009</v>
      </c>
      <c r="K198" s="47"/>
      <c r="L198" s="52"/>
      <c r="M198" s="67">
        <f t="shared" ref="M198:M221" si="48">IF(E198="B",L198/(1+L198)*G198,-L198/(1+L198)*G198)</f>
        <v>0</v>
      </c>
      <c r="N198" s="67">
        <f t="shared" ref="N198:N221" si="49">IF(E198="B",G198-M198,-G198-M198)</f>
        <v>0</v>
      </c>
    </row>
    <row r="199" spans="1:14" x14ac:dyDescent="0.2">
      <c r="A199" s="66">
        <f t="shared" si="38"/>
        <v>0</v>
      </c>
      <c r="B199" s="53"/>
      <c r="C199" s="10" t="str">
        <f t="shared" si="39"/>
        <v/>
      </c>
      <c r="D199" s="50"/>
      <c r="E199" s="49"/>
      <c r="F199" s="47"/>
      <c r="G199" s="51"/>
      <c r="H199" s="67">
        <f t="shared" si="45"/>
        <v>0</v>
      </c>
      <c r="I199" s="67">
        <f t="shared" si="46"/>
        <v>0</v>
      </c>
      <c r="J199" s="67">
        <f t="shared" si="47"/>
        <v>-949.90000000000009</v>
      </c>
      <c r="K199" s="47"/>
      <c r="L199" s="52"/>
      <c r="M199" s="67">
        <f t="shared" si="48"/>
        <v>0</v>
      </c>
      <c r="N199" s="67">
        <f t="shared" si="49"/>
        <v>0</v>
      </c>
    </row>
    <row r="200" spans="1:14" x14ac:dyDescent="0.2">
      <c r="A200" s="66">
        <f t="shared" si="38"/>
        <v>0</v>
      </c>
      <c r="B200" s="53"/>
      <c r="C200" s="10" t="str">
        <f t="shared" si="39"/>
        <v/>
      </c>
      <c r="D200" s="50"/>
      <c r="E200" s="49"/>
      <c r="F200" s="47"/>
      <c r="G200" s="51"/>
      <c r="H200" s="67">
        <f t="shared" si="45"/>
        <v>0</v>
      </c>
      <c r="I200" s="67">
        <f t="shared" si="46"/>
        <v>0</v>
      </c>
      <c r="J200" s="67">
        <f t="shared" si="47"/>
        <v>-949.90000000000009</v>
      </c>
      <c r="K200" s="47"/>
      <c r="L200" s="52"/>
      <c r="M200" s="67">
        <f t="shared" si="48"/>
        <v>0</v>
      </c>
      <c r="N200" s="67">
        <f t="shared" si="49"/>
        <v>0</v>
      </c>
    </row>
    <row r="201" spans="1:14" x14ac:dyDescent="0.2">
      <c r="A201" s="66">
        <f t="shared" si="38"/>
        <v>0</v>
      </c>
      <c r="B201" s="53"/>
      <c r="C201" s="10" t="str">
        <f t="shared" si="39"/>
        <v/>
      </c>
      <c r="D201" s="50"/>
      <c r="E201" s="49"/>
      <c r="F201" s="47"/>
      <c r="G201" s="51"/>
      <c r="H201" s="67">
        <f t="shared" si="45"/>
        <v>0</v>
      </c>
      <c r="I201" s="67">
        <f t="shared" si="46"/>
        <v>0</v>
      </c>
      <c r="J201" s="67">
        <f t="shared" si="47"/>
        <v>-949.90000000000009</v>
      </c>
      <c r="K201" s="47"/>
      <c r="L201" s="52"/>
      <c r="M201" s="67">
        <f t="shared" si="48"/>
        <v>0</v>
      </c>
      <c r="N201" s="67">
        <f t="shared" si="49"/>
        <v>0</v>
      </c>
    </row>
    <row r="202" spans="1:14" x14ac:dyDescent="0.2">
      <c r="A202" s="66">
        <f t="shared" si="38"/>
        <v>0</v>
      </c>
      <c r="B202" s="53"/>
      <c r="C202" s="10" t="str">
        <f t="shared" si="39"/>
        <v/>
      </c>
      <c r="D202" s="50"/>
      <c r="E202" s="49"/>
      <c r="F202" s="47"/>
      <c r="G202" s="51"/>
      <c r="H202" s="67">
        <f t="shared" si="45"/>
        <v>0</v>
      </c>
      <c r="I202" s="67">
        <f t="shared" si="46"/>
        <v>0</v>
      </c>
      <c r="J202" s="67">
        <f t="shared" si="47"/>
        <v>-949.90000000000009</v>
      </c>
      <c r="K202" s="47"/>
      <c r="L202" s="52"/>
      <c r="M202" s="67">
        <f t="shared" si="48"/>
        <v>0</v>
      </c>
      <c r="N202" s="67">
        <f t="shared" si="49"/>
        <v>0</v>
      </c>
    </row>
    <row r="203" spans="1:14" x14ac:dyDescent="0.2">
      <c r="A203" s="66">
        <f t="shared" ref="A203:A221" si="50">IF(AND(G203&lt;&gt;"",E203=""),1,0)+IF(AND(G203&lt;&gt;"",K203=""),2,0)</f>
        <v>0</v>
      </c>
      <c r="B203" s="53"/>
      <c r="C203" s="10" t="str">
        <f t="shared" si="39"/>
        <v/>
      </c>
      <c r="D203" s="50"/>
      <c r="E203" s="49"/>
      <c r="F203" s="47"/>
      <c r="G203" s="51"/>
      <c r="H203" s="67">
        <f t="shared" si="45"/>
        <v>0</v>
      </c>
      <c r="I203" s="67">
        <f t="shared" si="46"/>
        <v>0</v>
      </c>
      <c r="J203" s="67">
        <f t="shared" si="47"/>
        <v>-949.90000000000009</v>
      </c>
      <c r="K203" s="47"/>
      <c r="L203" s="52"/>
      <c r="M203" s="67">
        <f t="shared" si="48"/>
        <v>0</v>
      </c>
      <c r="N203" s="67">
        <f t="shared" si="49"/>
        <v>0</v>
      </c>
    </row>
    <row r="204" spans="1:14" x14ac:dyDescent="0.2">
      <c r="A204" s="66">
        <f t="shared" si="50"/>
        <v>0</v>
      </c>
      <c r="B204" s="53"/>
      <c r="C204" s="10" t="str">
        <f t="shared" ref="C204:C221" si="51">IF(ISBLANK(B204),"",MONTH(B204))</f>
        <v/>
      </c>
      <c r="D204" s="50"/>
      <c r="E204" s="49"/>
      <c r="F204" s="47"/>
      <c r="G204" s="51"/>
      <c r="H204" s="67">
        <f t="shared" si="45"/>
        <v>0</v>
      </c>
      <c r="I204" s="67">
        <f t="shared" si="46"/>
        <v>0</v>
      </c>
      <c r="J204" s="67">
        <f t="shared" si="47"/>
        <v>-949.90000000000009</v>
      </c>
      <c r="K204" s="47"/>
      <c r="L204" s="52"/>
      <c r="M204" s="67">
        <f t="shared" si="48"/>
        <v>0</v>
      </c>
      <c r="N204" s="67">
        <f t="shared" si="49"/>
        <v>0</v>
      </c>
    </row>
    <row r="205" spans="1:14" x14ac:dyDescent="0.2">
      <c r="A205" s="66">
        <f t="shared" si="50"/>
        <v>0</v>
      </c>
      <c r="B205" s="53"/>
      <c r="C205" s="10" t="str">
        <f t="shared" si="51"/>
        <v/>
      </c>
      <c r="D205" s="50"/>
      <c r="E205" s="49"/>
      <c r="F205" s="47"/>
      <c r="G205" s="51"/>
      <c r="H205" s="67">
        <f t="shared" si="45"/>
        <v>0</v>
      </c>
      <c r="I205" s="67">
        <f t="shared" si="46"/>
        <v>0</v>
      </c>
      <c r="J205" s="67">
        <f t="shared" si="47"/>
        <v>-949.90000000000009</v>
      </c>
      <c r="K205" s="47"/>
      <c r="L205" s="52"/>
      <c r="M205" s="67">
        <f t="shared" si="48"/>
        <v>0</v>
      </c>
      <c r="N205" s="67">
        <f t="shared" si="49"/>
        <v>0</v>
      </c>
    </row>
    <row r="206" spans="1:14" x14ac:dyDescent="0.2">
      <c r="A206" s="66">
        <f t="shared" si="50"/>
        <v>0</v>
      </c>
      <c r="B206" s="53"/>
      <c r="C206" s="10" t="str">
        <f t="shared" si="51"/>
        <v/>
      </c>
      <c r="D206" s="50"/>
      <c r="E206" s="49"/>
      <c r="F206" s="47"/>
      <c r="G206" s="51"/>
      <c r="H206" s="67">
        <f t="shared" si="45"/>
        <v>0</v>
      </c>
      <c r="I206" s="67">
        <f t="shared" si="46"/>
        <v>0</v>
      </c>
      <c r="J206" s="67">
        <f t="shared" si="47"/>
        <v>-949.90000000000009</v>
      </c>
      <c r="K206" s="47"/>
      <c r="L206" s="52"/>
      <c r="M206" s="67">
        <f t="shared" si="48"/>
        <v>0</v>
      </c>
      <c r="N206" s="67">
        <f t="shared" si="49"/>
        <v>0</v>
      </c>
    </row>
    <row r="207" spans="1:14" x14ac:dyDescent="0.2">
      <c r="A207" s="66">
        <f t="shared" si="50"/>
        <v>0</v>
      </c>
      <c r="B207" s="53"/>
      <c r="C207" s="10" t="str">
        <f t="shared" si="51"/>
        <v/>
      </c>
      <c r="D207" s="50"/>
      <c r="E207" s="49"/>
      <c r="F207" s="47"/>
      <c r="G207" s="51"/>
      <c r="H207" s="67">
        <f t="shared" si="45"/>
        <v>0</v>
      </c>
      <c r="I207" s="67">
        <f t="shared" si="46"/>
        <v>0</v>
      </c>
      <c r="J207" s="67">
        <f t="shared" si="47"/>
        <v>-949.90000000000009</v>
      </c>
      <c r="K207" s="47"/>
      <c r="L207" s="52"/>
      <c r="M207" s="67">
        <f t="shared" si="48"/>
        <v>0</v>
      </c>
      <c r="N207" s="67">
        <f t="shared" si="49"/>
        <v>0</v>
      </c>
    </row>
    <row r="208" spans="1:14" x14ac:dyDescent="0.2">
      <c r="A208" s="66">
        <f t="shared" si="50"/>
        <v>0</v>
      </c>
      <c r="B208" s="53"/>
      <c r="C208" s="10" t="str">
        <f t="shared" si="51"/>
        <v/>
      </c>
      <c r="D208" s="50"/>
      <c r="E208" s="49"/>
      <c r="F208" s="47"/>
      <c r="G208" s="51"/>
      <c r="H208" s="67">
        <f t="shared" si="45"/>
        <v>0</v>
      </c>
      <c r="I208" s="67">
        <f t="shared" si="46"/>
        <v>0</v>
      </c>
      <c r="J208" s="67">
        <f t="shared" si="47"/>
        <v>-949.90000000000009</v>
      </c>
      <c r="K208" s="47"/>
      <c r="L208" s="52"/>
      <c r="M208" s="67">
        <f t="shared" si="48"/>
        <v>0</v>
      </c>
      <c r="N208" s="67">
        <f t="shared" si="49"/>
        <v>0</v>
      </c>
    </row>
    <row r="209" spans="1:14" x14ac:dyDescent="0.2">
      <c r="A209" s="66">
        <f t="shared" si="50"/>
        <v>0</v>
      </c>
      <c r="B209" s="53"/>
      <c r="C209" s="10" t="str">
        <f t="shared" si="51"/>
        <v/>
      </c>
      <c r="D209" s="50"/>
      <c r="E209" s="49"/>
      <c r="F209" s="47"/>
      <c r="G209" s="51"/>
      <c r="H209" s="67">
        <f t="shared" si="45"/>
        <v>0</v>
      </c>
      <c r="I209" s="67">
        <f t="shared" si="46"/>
        <v>0</v>
      </c>
      <c r="J209" s="67">
        <f t="shared" si="47"/>
        <v>-949.90000000000009</v>
      </c>
      <c r="K209" s="47"/>
      <c r="L209" s="52"/>
      <c r="M209" s="67">
        <f t="shared" si="48"/>
        <v>0</v>
      </c>
      <c r="N209" s="67">
        <f t="shared" si="49"/>
        <v>0</v>
      </c>
    </row>
    <row r="210" spans="1:14" x14ac:dyDescent="0.2">
      <c r="A210" s="66">
        <f t="shared" si="50"/>
        <v>0</v>
      </c>
      <c r="B210" s="53"/>
      <c r="C210" s="10" t="str">
        <f t="shared" si="51"/>
        <v/>
      </c>
      <c r="D210" s="50"/>
      <c r="E210" s="49"/>
      <c r="F210" s="47"/>
      <c r="G210" s="51"/>
      <c r="H210" s="67">
        <f t="shared" si="45"/>
        <v>0</v>
      </c>
      <c r="I210" s="67">
        <f t="shared" si="46"/>
        <v>0</v>
      </c>
      <c r="J210" s="67">
        <f t="shared" si="47"/>
        <v>-949.90000000000009</v>
      </c>
      <c r="K210" s="47"/>
      <c r="L210" s="52"/>
      <c r="M210" s="67">
        <f t="shared" si="48"/>
        <v>0</v>
      </c>
      <c r="N210" s="67">
        <f t="shared" si="49"/>
        <v>0</v>
      </c>
    </row>
    <row r="211" spans="1:14" x14ac:dyDescent="0.2">
      <c r="A211" s="66">
        <f t="shared" si="50"/>
        <v>0</v>
      </c>
      <c r="B211" s="53"/>
      <c r="C211" s="10" t="str">
        <f t="shared" si="51"/>
        <v/>
      </c>
      <c r="D211" s="50"/>
      <c r="E211" s="49"/>
      <c r="F211" s="47"/>
      <c r="G211" s="51"/>
      <c r="H211" s="67">
        <f t="shared" si="45"/>
        <v>0</v>
      </c>
      <c r="I211" s="67">
        <f t="shared" si="46"/>
        <v>0</v>
      </c>
      <c r="J211" s="67">
        <f t="shared" si="47"/>
        <v>-949.90000000000009</v>
      </c>
      <c r="K211" s="47"/>
      <c r="L211" s="52"/>
      <c r="M211" s="67">
        <f t="shared" si="48"/>
        <v>0</v>
      </c>
      <c r="N211" s="67">
        <f t="shared" si="49"/>
        <v>0</v>
      </c>
    </row>
    <row r="212" spans="1:14" x14ac:dyDescent="0.2">
      <c r="A212" s="66">
        <f t="shared" si="50"/>
        <v>0</v>
      </c>
      <c r="B212" s="53"/>
      <c r="C212" s="10" t="str">
        <f t="shared" si="51"/>
        <v/>
      </c>
      <c r="D212" s="50"/>
      <c r="E212" s="49"/>
      <c r="F212" s="47"/>
      <c r="G212" s="51"/>
      <c r="H212" s="67">
        <f t="shared" si="45"/>
        <v>0</v>
      </c>
      <c r="I212" s="67">
        <f t="shared" si="46"/>
        <v>0</v>
      </c>
      <c r="J212" s="67">
        <f t="shared" si="47"/>
        <v>-949.90000000000009</v>
      </c>
      <c r="K212" s="47"/>
      <c r="L212" s="52"/>
      <c r="M212" s="67">
        <f t="shared" si="48"/>
        <v>0</v>
      </c>
      <c r="N212" s="67">
        <f t="shared" si="49"/>
        <v>0</v>
      </c>
    </row>
    <row r="213" spans="1:14" x14ac:dyDescent="0.2">
      <c r="A213" s="66">
        <f t="shared" si="50"/>
        <v>0</v>
      </c>
      <c r="B213" s="53"/>
      <c r="C213" s="10" t="str">
        <f t="shared" si="51"/>
        <v/>
      </c>
      <c r="D213" s="50"/>
      <c r="E213" s="49"/>
      <c r="F213" s="47"/>
      <c r="G213" s="51"/>
      <c r="H213" s="67">
        <f t="shared" si="45"/>
        <v>0</v>
      </c>
      <c r="I213" s="67">
        <f t="shared" si="46"/>
        <v>0</v>
      </c>
      <c r="J213" s="67">
        <f t="shared" si="47"/>
        <v>-949.90000000000009</v>
      </c>
      <c r="K213" s="47"/>
      <c r="L213" s="52"/>
      <c r="M213" s="67">
        <f t="shared" si="48"/>
        <v>0</v>
      </c>
      <c r="N213" s="67">
        <f t="shared" si="49"/>
        <v>0</v>
      </c>
    </row>
    <row r="214" spans="1:14" x14ac:dyDescent="0.2">
      <c r="A214" s="66">
        <f t="shared" si="50"/>
        <v>0</v>
      </c>
      <c r="B214" s="53"/>
      <c r="C214" s="10" t="str">
        <f t="shared" si="51"/>
        <v/>
      </c>
      <c r="D214" s="50"/>
      <c r="E214" s="49"/>
      <c r="F214" s="47"/>
      <c r="G214" s="51"/>
      <c r="H214" s="67">
        <f t="shared" si="45"/>
        <v>0</v>
      </c>
      <c r="I214" s="67">
        <f t="shared" si="46"/>
        <v>0</v>
      </c>
      <c r="J214" s="67">
        <f t="shared" si="47"/>
        <v>-949.90000000000009</v>
      </c>
      <c r="K214" s="47"/>
      <c r="L214" s="52"/>
      <c r="M214" s="67">
        <f t="shared" si="48"/>
        <v>0</v>
      </c>
      <c r="N214" s="67">
        <f t="shared" si="49"/>
        <v>0</v>
      </c>
    </row>
    <row r="215" spans="1:14" x14ac:dyDescent="0.2">
      <c r="A215" s="66">
        <f t="shared" si="50"/>
        <v>0</v>
      </c>
      <c r="B215" s="53"/>
      <c r="C215" s="10" t="str">
        <f t="shared" si="51"/>
        <v/>
      </c>
      <c r="D215" s="50"/>
      <c r="E215" s="49"/>
      <c r="F215" s="47"/>
      <c r="G215" s="51"/>
      <c r="H215" s="67">
        <f t="shared" si="45"/>
        <v>0</v>
      </c>
      <c r="I215" s="67">
        <f t="shared" si="46"/>
        <v>0</v>
      </c>
      <c r="J215" s="67">
        <f t="shared" si="47"/>
        <v>-949.90000000000009</v>
      </c>
      <c r="K215" s="47"/>
      <c r="L215" s="52"/>
      <c r="M215" s="67">
        <f t="shared" si="48"/>
        <v>0</v>
      </c>
      <c r="N215" s="67">
        <f t="shared" si="49"/>
        <v>0</v>
      </c>
    </row>
    <row r="216" spans="1:14" x14ac:dyDescent="0.2">
      <c r="A216" s="66">
        <f t="shared" si="50"/>
        <v>0</v>
      </c>
      <c r="B216" s="53"/>
      <c r="C216" s="10" t="str">
        <f t="shared" si="51"/>
        <v/>
      </c>
      <c r="D216" s="50"/>
      <c r="E216" s="49"/>
      <c r="F216" s="47"/>
      <c r="G216" s="51"/>
      <c r="H216" s="67">
        <f t="shared" si="45"/>
        <v>0</v>
      </c>
      <c r="I216" s="67">
        <f t="shared" si="46"/>
        <v>0</v>
      </c>
      <c r="J216" s="67">
        <f t="shared" si="47"/>
        <v>-949.90000000000009</v>
      </c>
      <c r="K216" s="47"/>
      <c r="L216" s="52"/>
      <c r="M216" s="67">
        <f t="shared" si="48"/>
        <v>0</v>
      </c>
      <c r="N216" s="67">
        <f t="shared" si="49"/>
        <v>0</v>
      </c>
    </row>
    <row r="217" spans="1:14" x14ac:dyDescent="0.2">
      <c r="A217" s="66">
        <f t="shared" si="50"/>
        <v>0</v>
      </c>
      <c r="B217" s="53"/>
      <c r="C217" s="10" t="str">
        <f t="shared" si="51"/>
        <v/>
      </c>
      <c r="D217" s="50"/>
      <c r="E217" s="49"/>
      <c r="F217" s="47"/>
      <c r="G217" s="51"/>
      <c r="H217" s="67">
        <f t="shared" si="45"/>
        <v>0</v>
      </c>
      <c r="I217" s="67">
        <f t="shared" si="46"/>
        <v>0</v>
      </c>
      <c r="J217" s="67">
        <f t="shared" si="47"/>
        <v>-949.90000000000009</v>
      </c>
      <c r="K217" s="47"/>
      <c r="L217" s="52"/>
      <c r="M217" s="67">
        <f t="shared" si="48"/>
        <v>0</v>
      </c>
      <c r="N217" s="67">
        <f t="shared" si="49"/>
        <v>0</v>
      </c>
    </row>
    <row r="218" spans="1:14" x14ac:dyDescent="0.2">
      <c r="A218" s="66">
        <f t="shared" si="50"/>
        <v>0</v>
      </c>
      <c r="B218" s="53"/>
      <c r="C218" s="10" t="str">
        <f t="shared" si="51"/>
        <v/>
      </c>
      <c r="D218" s="50"/>
      <c r="E218" s="49"/>
      <c r="F218" s="47"/>
      <c r="G218" s="51"/>
      <c r="H218" s="67">
        <f t="shared" si="45"/>
        <v>0</v>
      </c>
      <c r="I218" s="67">
        <f t="shared" si="46"/>
        <v>0</v>
      </c>
      <c r="J218" s="67">
        <f t="shared" si="47"/>
        <v>-949.90000000000009</v>
      </c>
      <c r="K218" s="47"/>
      <c r="L218" s="52"/>
      <c r="M218" s="67">
        <f t="shared" si="48"/>
        <v>0</v>
      </c>
      <c r="N218" s="67">
        <f t="shared" si="49"/>
        <v>0</v>
      </c>
    </row>
    <row r="219" spans="1:14" x14ac:dyDescent="0.2">
      <c r="A219" s="66">
        <f t="shared" si="50"/>
        <v>0</v>
      </c>
      <c r="B219" s="53"/>
      <c r="C219" s="10" t="str">
        <f t="shared" si="51"/>
        <v/>
      </c>
      <c r="D219" s="50"/>
      <c r="E219" s="49"/>
      <c r="F219" s="47"/>
      <c r="G219" s="51"/>
      <c r="H219" s="67">
        <f t="shared" si="45"/>
        <v>0</v>
      </c>
      <c r="I219" s="67">
        <f t="shared" si="46"/>
        <v>0</v>
      </c>
      <c r="J219" s="67">
        <f t="shared" si="47"/>
        <v>-949.90000000000009</v>
      </c>
      <c r="K219" s="47"/>
      <c r="L219" s="52"/>
      <c r="M219" s="67">
        <f t="shared" si="48"/>
        <v>0</v>
      </c>
      <c r="N219" s="67">
        <f t="shared" si="49"/>
        <v>0</v>
      </c>
    </row>
    <row r="220" spans="1:14" x14ac:dyDescent="0.2">
      <c r="A220" s="66">
        <f t="shared" si="50"/>
        <v>0</v>
      </c>
      <c r="B220" s="53"/>
      <c r="C220" s="10" t="str">
        <f t="shared" si="51"/>
        <v/>
      </c>
      <c r="D220" s="50"/>
      <c r="E220" s="49"/>
      <c r="F220" s="47"/>
      <c r="G220" s="51"/>
      <c r="H220" s="67">
        <f t="shared" si="45"/>
        <v>0</v>
      </c>
      <c r="I220" s="67">
        <f t="shared" si="46"/>
        <v>0</v>
      </c>
      <c r="J220" s="67">
        <f t="shared" si="47"/>
        <v>-949.90000000000009</v>
      </c>
      <c r="K220" s="47"/>
      <c r="L220" s="52"/>
      <c r="M220" s="67">
        <f t="shared" si="48"/>
        <v>0</v>
      </c>
      <c r="N220" s="67">
        <f t="shared" si="49"/>
        <v>0</v>
      </c>
    </row>
    <row r="221" spans="1:14" x14ac:dyDescent="0.2">
      <c r="A221" s="66">
        <f t="shared" si="50"/>
        <v>0</v>
      </c>
      <c r="B221" s="53"/>
      <c r="C221" s="10" t="str">
        <f t="shared" si="51"/>
        <v/>
      </c>
      <c r="D221" s="50"/>
      <c r="E221" s="49"/>
      <c r="F221" s="47"/>
      <c r="G221" s="51"/>
      <c r="H221" s="67">
        <f t="shared" si="45"/>
        <v>0</v>
      </c>
      <c r="I221" s="67">
        <f t="shared" si="46"/>
        <v>0</v>
      </c>
      <c r="J221" s="67">
        <f t="shared" si="47"/>
        <v>-949.90000000000009</v>
      </c>
      <c r="K221" s="47"/>
      <c r="L221" s="52"/>
      <c r="M221" s="67">
        <f t="shared" si="48"/>
        <v>0</v>
      </c>
      <c r="N221" s="67">
        <f t="shared" si="49"/>
        <v>0</v>
      </c>
    </row>
  </sheetData>
  <sheetProtection password="9A4C" sheet="1" objects="1" scenarios="1" formatCells="0" autoFilter="0"/>
  <autoFilter ref="B10:N10"/>
  <mergeCells count="5">
    <mergeCell ref="Q10:S10"/>
    <mergeCell ref="Q27:S29"/>
    <mergeCell ref="V14:W16"/>
    <mergeCell ref="Y14:Y16"/>
    <mergeCell ref="V10:W10"/>
  </mergeCells>
  <conditionalFormatting sqref="A11:A221">
    <cfRule type="cellIs" dxfId="0" priority="1" operator="greaterThan">
      <formula>0</formula>
    </cfRule>
  </conditionalFormatting>
  <dataValidations count="8">
    <dataValidation type="list" allowBlank="1" showInputMessage="1" showErrorMessage="1" sqref="E11:E221">
      <formula1>"B,O"</formula1>
    </dataValidation>
    <dataValidation type="whole" allowBlank="1" showInputMessage="1" showErrorMessage="1" sqref="V17:V26">
      <formula1>1</formula1>
      <formula2>10</formula2>
    </dataValidation>
    <dataValidation type="list" allowBlank="1" showInputMessage="1" showErrorMessage="1" sqref="W12">
      <formula1>"2010,2011,2012,2013,2014,2015,2016,2017,2018,2019,2020"</formula1>
    </dataValidation>
    <dataValidation type="date" allowBlank="1" showInputMessage="1" showErrorMessage="1" error="Voer een geldige datum in" sqref="B11:B221">
      <formula1>39814</formula1>
      <formula2>44197</formula2>
    </dataValidation>
    <dataValidation type="list" allowBlank="1" showInputMessage="1" showErrorMessage="1" sqref="K11:K221">
      <formula1>$W$17:$W$26</formula1>
    </dataValidation>
    <dataValidation type="list" allowBlank="1" showInputMessage="1" showErrorMessage="1" sqref="L12:L221">
      <formula1>$Y$17:$Y$20</formula1>
    </dataValidation>
    <dataValidation type="decimal" allowBlank="1" showInputMessage="1" showErrorMessage="1" error="Voer een getal in !" sqref="G11:G221 G8">
      <formula1>-10000000</formula1>
      <formula2>10000000</formula2>
    </dataValidation>
    <dataValidation type="list" allowBlank="1" showInputMessage="1" showErrorMessage="1" sqref="L11">
      <formula1>$Y$17:$Y$20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Uitleg</vt:lpstr>
      <vt:lpstr>Administratie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Wim</cp:lastModifiedBy>
  <dcterms:created xsi:type="dcterms:W3CDTF">2012-02-16T09:52:48Z</dcterms:created>
  <dcterms:modified xsi:type="dcterms:W3CDTF">2012-03-10T10:22:39Z</dcterms:modified>
</cp:coreProperties>
</file>